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45" activeTab="1"/>
  </bookViews>
  <sheets>
    <sheet name="Раб план с нагрузкой понедельно" sheetId="1" r:id="rId1"/>
    <sheet name="Бюджет" sheetId="2" r:id="rId2"/>
  </sheets>
  <definedNames>
    <definedName name="_xlnm.Print_Titles" localSheetId="0">'Раб план с нагрузкой понедельно'!$6:$7</definedName>
  </definedNames>
  <calcPr fullCalcOnLoad="1"/>
</workbook>
</file>

<file path=xl/sharedStrings.xml><?xml version="1.0" encoding="utf-8"?>
<sst xmlns="http://schemas.openxmlformats.org/spreadsheetml/2006/main" count="280" uniqueCount="230">
  <si>
    <t>Всего</t>
  </si>
  <si>
    <t>1 курс</t>
  </si>
  <si>
    <t>2 курс</t>
  </si>
  <si>
    <t>3 курс</t>
  </si>
  <si>
    <t>4 курс</t>
  </si>
  <si>
    <t>История</t>
  </si>
  <si>
    <t>Инностранный язык</t>
  </si>
  <si>
    <t>ЕН.01</t>
  </si>
  <si>
    <t>ЕН.02</t>
  </si>
  <si>
    <t>ЕН.03</t>
  </si>
  <si>
    <t>Профессиональный цикл</t>
  </si>
  <si>
    <t>Безопасность жизнедеятельности</t>
  </si>
  <si>
    <t>Общепрофессиональные дисциплины</t>
  </si>
  <si>
    <t>ПМ.01</t>
  </si>
  <si>
    <t>ПМ.02</t>
  </si>
  <si>
    <t>МДК.01.01</t>
  </si>
  <si>
    <t>МДК 02.01.</t>
  </si>
  <si>
    <t>ПМ.03</t>
  </si>
  <si>
    <t>МДК.03.01.</t>
  </si>
  <si>
    <t>Физическая культура</t>
  </si>
  <si>
    <t>Учебная практика</t>
  </si>
  <si>
    <t>Каникулы</t>
  </si>
  <si>
    <t>«Ачинский техникум нефти и газа»</t>
  </si>
  <si>
    <t>Профессиональные модули</t>
  </si>
  <si>
    <t xml:space="preserve">Министерство образования и науки Красноярского края </t>
  </si>
  <si>
    <t>Краевое государственное автономное образовательное учреждение среднего профессионального образования</t>
  </si>
  <si>
    <t>Производственная практика</t>
  </si>
  <si>
    <t>Промежуточная аттестация</t>
  </si>
  <si>
    <t>ОГСЭ.01</t>
  </si>
  <si>
    <t>Общий гуманитарный и социально-экономический цикл</t>
  </si>
  <si>
    <t>ОГСЭ.00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</si>
  <si>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</si>
  <si>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</si>
  <si>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</si>
  <si>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</si>
  <si>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</si>
  <si>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</si>
  <si>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</si>
  <si>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</si>
  <si>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</si>
  <si>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</si>
  <si>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</si>
  <si>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</si>
  <si>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</si>
  <si>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</si>
  <si>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</si>
  <si>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</si>
  <si>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</si>
  <si>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Правовое обеспечение профессиональной деятельности</t>
  </si>
  <si>
    <t>Охрана труда и техника безопасности</t>
  </si>
  <si>
    <t>ПМ.00</t>
  </si>
  <si>
    <t>ГИА.00</t>
  </si>
  <si>
    <t>Государственная (итоговая) аттестация</t>
  </si>
  <si>
    <t>учебная нагрузка обучающихся</t>
  </si>
  <si>
    <t>Индекс</t>
  </si>
  <si>
    <t>Наименование циклов, разделов, дисциплин, профессиональных модулей, МДК, практик</t>
  </si>
  <si>
    <t>Проектирование профессиональной карьеры</t>
  </si>
  <si>
    <t xml:space="preserve">Психология общения </t>
  </si>
  <si>
    <t>максимальная</t>
  </si>
  <si>
    <t>самостоятельная учебная работа</t>
  </si>
  <si>
    <t>всего занятий</t>
  </si>
  <si>
    <t>курсовые работы (проекты)</t>
  </si>
  <si>
    <t>в том числе лаб. ипрактических</t>
  </si>
  <si>
    <t>Обязательная  аудиторная</t>
  </si>
  <si>
    <t>-, -, -, Э, -, -, -, -</t>
  </si>
  <si>
    <t>-, -, Э, -, -, -, -, -</t>
  </si>
  <si>
    <t>УП.03</t>
  </si>
  <si>
    <t xml:space="preserve">Учебная практика </t>
  </si>
  <si>
    <t>УП.04</t>
  </si>
  <si>
    <t>УП.01</t>
  </si>
  <si>
    <t>УП.02</t>
  </si>
  <si>
    <t>ПП.02</t>
  </si>
  <si>
    <t>Дисциплин и МДК</t>
  </si>
  <si>
    <t>Государственная итоговая аттестация</t>
  </si>
  <si>
    <t>Учебной практики</t>
  </si>
  <si>
    <t>1. Программа базовой подготовки</t>
  </si>
  <si>
    <t>Производст. практики/ Преддипл. практика</t>
  </si>
  <si>
    <t>1.1. Дипломный проект</t>
  </si>
  <si>
    <t>Выполнение дипломного проекта с_по ___(всего 4 нед)</t>
  </si>
  <si>
    <t>Защита дипломного проекта с ___по_____(всего 2 недели)</t>
  </si>
  <si>
    <t xml:space="preserve">Экзаменов </t>
  </si>
  <si>
    <t>1.2. Государственные экамены (при их наличии) - N, перечислить наименование</t>
  </si>
  <si>
    <t>Зачетов</t>
  </si>
  <si>
    <t>ПДП</t>
  </si>
  <si>
    <t>Преддипломная практика</t>
  </si>
  <si>
    <t>Курсы</t>
  </si>
  <si>
    <t>Обучение по дисциплинам и междисциплинарным курсам</t>
  </si>
  <si>
    <t>Всего (по курсам)</t>
  </si>
  <si>
    <t>по профилю профессии/специальности</t>
  </si>
  <si>
    <t>преддипломная</t>
  </si>
  <si>
    <t>(для СПО)</t>
  </si>
  <si>
    <t>I курс</t>
  </si>
  <si>
    <t>II курс</t>
  </si>
  <si>
    <t>III курс</t>
  </si>
  <si>
    <t>IV курс</t>
  </si>
  <si>
    <t>Сводные данные по бюджету времени (в неделях)</t>
  </si>
  <si>
    <t>3 семестр (16 недель)</t>
  </si>
  <si>
    <t>X</t>
  </si>
  <si>
    <t>основной профессиональной образовательной программы среднего профессионального образования</t>
  </si>
  <si>
    <t>Математика</t>
  </si>
  <si>
    <t>Общая и неорганическая химия</t>
  </si>
  <si>
    <t>Экологические основы природопользования</t>
  </si>
  <si>
    <t>Информационные технологии в профессиональной деятельности</t>
  </si>
  <si>
    <t>Органическая химия</t>
  </si>
  <si>
    <t>Аналитическая химия</t>
  </si>
  <si>
    <t>Основы экономики</t>
  </si>
  <si>
    <t>Электротехника и электроника</t>
  </si>
  <si>
    <t>Метрология, стандартизация и сертификация</t>
  </si>
  <si>
    <t>5 семестр (12недель)</t>
  </si>
  <si>
    <t>8 семестр (10 недель)</t>
  </si>
  <si>
    <t>ПМ.05</t>
  </si>
  <si>
    <t>О.00</t>
  </si>
  <si>
    <t>Общеобразовательный цикл</t>
  </si>
  <si>
    <t>ОДБ.01</t>
  </si>
  <si>
    <t>Русский язык</t>
  </si>
  <si>
    <t>Э,-</t>
  </si>
  <si>
    <t>ОДБ.02</t>
  </si>
  <si>
    <t>Литература</t>
  </si>
  <si>
    <t>ОДБ.03</t>
  </si>
  <si>
    <t>Иностранный язык</t>
  </si>
  <si>
    <t>ОДБ.04</t>
  </si>
  <si>
    <t>ОДБ.05</t>
  </si>
  <si>
    <t>Обществознание (вкл. экономику и право)</t>
  </si>
  <si>
    <t>ОДБ.06</t>
  </si>
  <si>
    <t>Э, Э</t>
  </si>
  <si>
    <t>ОДБ.07</t>
  </si>
  <si>
    <t>Информатика и ИКТ</t>
  </si>
  <si>
    <t>ОДБ.08</t>
  </si>
  <si>
    <t>ОДБ.09</t>
  </si>
  <si>
    <t>ОБЖ</t>
  </si>
  <si>
    <t>Физика</t>
  </si>
  <si>
    <t>ОДП.11</t>
  </si>
  <si>
    <t>Химия</t>
  </si>
  <si>
    <t>ОДП.12</t>
  </si>
  <si>
    <t>Биология</t>
  </si>
  <si>
    <t>ПП.03</t>
  </si>
  <si>
    <t>ПП.04</t>
  </si>
  <si>
    <t>УП.05</t>
  </si>
  <si>
    <t>ПП.05</t>
  </si>
  <si>
    <t>Теоретические основы химической технологии</t>
  </si>
  <si>
    <t>4 семестр (20 неделя)</t>
  </si>
  <si>
    <t>МДК.05.01</t>
  </si>
  <si>
    <t>по специальности  240134   Переработка нефти и газа</t>
  </si>
  <si>
    <t>6 семестр (16 недель)</t>
  </si>
  <si>
    <t>7 семестр (12 недель)</t>
  </si>
  <si>
    <t>Процессы и аппараты</t>
  </si>
  <si>
    <t>Основы автоматизации технологических процессов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</si>
  <si>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</si>
  <si>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</si>
  <si>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</si>
  <si>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</si>
  <si>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</si>
  <si>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</si>
  <si>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</si>
  <si>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</si>
  <si>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</si>
  <si>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Инженерная графика</t>
  </si>
  <si>
    <t>Прикладная механика</t>
  </si>
  <si>
    <t>Техническая термодинамика и теплофизика</t>
  </si>
  <si>
    <t>Технологическое оборудование и коммуникации</t>
  </si>
  <si>
    <t>Эксплуатация технологического оборудования</t>
  </si>
  <si>
    <t>Эксплуатация, содержание и ремонт технологического оборудования</t>
  </si>
  <si>
    <t>МДК.01.02</t>
  </si>
  <si>
    <t>ПП.01</t>
  </si>
  <si>
    <t>Ведение технологического процесса на установках I и II категорий</t>
  </si>
  <si>
    <t>Управление технологическим процессом</t>
  </si>
  <si>
    <t>Предупреждение и устранение возникающих производственных инцидентов</t>
  </si>
  <si>
    <t>Промышленная безопасность</t>
  </si>
  <si>
    <t>ПМ 04</t>
  </si>
  <si>
    <t>Организация работы коллектива подразделения</t>
  </si>
  <si>
    <t>МДК.04.01.</t>
  </si>
  <si>
    <t>Основы управления персоналом</t>
  </si>
  <si>
    <t xml:space="preserve">   </t>
  </si>
  <si>
    <t>ОГСЭ.05</t>
  </si>
  <si>
    <t>1 семестр ( 16 недель)</t>
  </si>
  <si>
    <t>2 семестр ( 23 недель)</t>
  </si>
  <si>
    <t xml:space="preserve">Менеджмент </t>
  </si>
  <si>
    <t>"-/12/4</t>
  </si>
  <si>
    <t>-, -, -, -, -, -, -, -</t>
  </si>
  <si>
    <t>4/ 1/ 1</t>
  </si>
  <si>
    <t>1/ -/ 1</t>
  </si>
  <si>
    <t>-, -, -, -, -,-, -, -</t>
  </si>
  <si>
    <t xml:space="preserve"> -, -, -, -, -, -, -, -</t>
  </si>
  <si>
    <t>-/ 2/ 2</t>
  </si>
  <si>
    <t>Формы промежуточной аттестации</t>
  </si>
  <si>
    <t xml:space="preserve"> </t>
  </si>
  <si>
    <t>Физическая и коллоидная химия</t>
  </si>
  <si>
    <t>ОДБ.10</t>
  </si>
  <si>
    <t>Согласовано:</t>
  </si>
  <si>
    <t xml:space="preserve">Зам. директора по УР             ___________________Л.Д.Тарасова </t>
  </si>
  <si>
    <t>Зам. директора по УПР             ___________________А.В.Войнов</t>
  </si>
  <si>
    <t>Председатель ПЦК                    ________________О.Н.Чикинева</t>
  </si>
  <si>
    <t>Выполнение работ по профессии "Оператор технологических установок"</t>
  </si>
  <si>
    <t>Ведение технологического процесса на установках III категории</t>
  </si>
  <si>
    <t>краевого государственного автономного образовательного учреждения  среднего профессионального образования (среднее специальное учебное заведение) "Ачинский техникум нефти и газа"</t>
  </si>
  <si>
    <t>ПЛАН УЧЕБНОГО ПРОЦЕССА</t>
  </si>
  <si>
    <t>Распределение обязательной  нагрузки по семестрам</t>
  </si>
  <si>
    <t>4 семестр (3 недели)</t>
  </si>
  <si>
    <t>Итого</t>
  </si>
  <si>
    <t>Консультации на учебную группу по 100 часов в год (всего 400 часов)</t>
  </si>
  <si>
    <t>7 семестр (4,5 недель)</t>
  </si>
  <si>
    <t>8 семестр (3,5 недели)</t>
  </si>
  <si>
    <t>-, -, -, -, -, -, -, ДЗ</t>
  </si>
  <si>
    <t>-, -, -, ДЗ, -, -, -, -</t>
  </si>
  <si>
    <t>-, -, -, ДЗ, -, ДЗ, -, ДЗ</t>
  </si>
  <si>
    <t>ДЗ, ДЗ, ДЗ, ДЗ, ДЗ, ДЗ, ДЗ, ДЗ</t>
  </si>
  <si>
    <t xml:space="preserve">0/12/ 0 </t>
  </si>
  <si>
    <t>-, -, ДЗ, Э, -, -, -, -</t>
  </si>
  <si>
    <t>-, -, ДЗ, -, -, -, -, -</t>
  </si>
  <si>
    <t>Зачетов (дифференцированных)</t>
  </si>
  <si>
    <t>-, -, -, -, -, ДЗ, -, -</t>
  </si>
  <si>
    <t>-, -, -, -, -, -, ДЗ, -</t>
  </si>
  <si>
    <t>0/ 16/ 4</t>
  </si>
  <si>
    <t>-, -, -, -, -, ДЗ,-, -</t>
  </si>
  <si>
    <t>-, -, -, -, -,-, ДЗ, -</t>
  </si>
  <si>
    <t>-, -, -, -, -,-, -, ДЗ</t>
  </si>
  <si>
    <t>0/ 1/ 0</t>
  </si>
  <si>
    <t>0/2/ 0</t>
  </si>
  <si>
    <t>5 семестр (4,5 недели)</t>
  </si>
  <si>
    <t>6 семестр (7,5  недель)</t>
  </si>
  <si>
    <t>90/   144</t>
  </si>
  <si>
    <t>"-,ДЗ</t>
  </si>
  <si>
    <t>ДЗ,ДЗ</t>
  </si>
  <si>
    <t>"ДЗ,Э</t>
  </si>
  <si>
    <t>-, -, -, -, ДЗ, -, -, -</t>
  </si>
  <si>
    <t xml:space="preserve"> -, -, -, -, ДЗ, -, -, -</t>
  </si>
  <si>
    <t>-, -, -, -, ДЗ, Э, -, -</t>
  </si>
  <si>
    <t>по специальности  240134  Переработка нефти и газа</t>
  </si>
  <si>
    <t>-, -, -, -,ДЗ, -, -, -</t>
  </si>
  <si>
    <t xml:space="preserve">по программе базовой подготовки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</si>
</sst>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2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Alignment="1">
      <alignment wrapText="1"/>
    </xf>
    <xf numFmtId="0" fontId="9" fillId="0" borderId="2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0" xfId="0" applyFont="1" applyFill="1" applyAlignment="1" quotePrefix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zoomScale="75" zoomScaleNormal="75" zoomScalePageLayoutView="0" workbookViewId="0" topLeftCell="A1">
      <pane ySplit="7" topLeftCell="A53" activePane="bottomLeft" state="frozen"/>
      <selection pane="topLeft" activeCell="A1" sqref="A1"/>
      <selection pane="bottomLeft" activeCell="H7" sqref="H7"/>
    </sheetView>
  </sheetViews>
  <sheetFormatPr defaultColWidth="9.00390625" defaultRowHeight="12.75"/>
  <cols>
    <col min="1" max="1" width="10.625" style="12" customWidth="1"/>
    <col min="2" max="2" width="37.875" style="11" customWidth="1"/>
    <col min="3" max="3" width="17.875" style="11" customWidth="1"/>
    <col min="4" max="4" width="6.75390625" style="11" customWidth="1"/>
    <col min="5" max="5" width="6.625" style="11" customWidth="1"/>
    <col min="6" max="6" width="6.125" style="11" customWidth="1"/>
    <col min="7" max="7" width="8.875" style="11" customWidth="1"/>
    <col min="8" max="8" width="13.625" style="11" customWidth="1"/>
    <col min="9" max="9" width="5.75390625" style="11" customWidth="1"/>
    <col min="10" max="10" width="4.625" style="11" customWidth="1"/>
    <col min="11" max="11" width="5.875" style="11" customWidth="1"/>
    <col min="12" max="13" width="4.375" style="11" customWidth="1"/>
    <col min="14" max="15" width="5.625" style="11" customWidth="1"/>
    <col min="16" max="17" width="6.00390625" style="11" customWidth="1"/>
    <col min="18" max="19" width="5.00390625" style="11" customWidth="1"/>
    <col min="20" max="20" width="4.625" style="11" customWidth="1"/>
    <col min="21" max="21" width="5.375" style="11" customWidth="1"/>
    <col min="22" max="22" width="8.125" style="11" customWidth="1"/>
    <col min="23" max="16384" width="9.125" style="11" customWidth="1"/>
  </cols>
  <sheetData>
    <row r="1" spans="1:20" ht="18.75">
      <c r="A1" s="71" t="s">
        <v>195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47.25" customHeight="1">
      <c r="A2" s="76" t="s">
        <v>194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8.75">
      <c r="A3" s="72" t="s">
        <v>142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18.75">
      <c r="A4" s="72" t="s">
        <v>229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1" ht="29.25" customHeight="1">
      <c r="A5" s="73" t="s">
        <v>54</v>
      </c>
      <c r="B5" s="74" t="s">
        <v>55</v>
      </c>
      <c r="C5" s="75" t="s">
        <v>184</v>
      </c>
      <c r="D5" s="61" t="s">
        <v>53</v>
      </c>
      <c r="E5" s="62"/>
      <c r="F5" s="62"/>
      <c r="G5" s="62"/>
      <c r="H5" s="63"/>
      <c r="I5" s="58" t="s">
        <v>196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/>
    </row>
    <row r="6" spans="1:21" ht="12.75" customHeight="1">
      <c r="A6" s="73"/>
      <c r="B6" s="74"/>
      <c r="C6" s="75"/>
      <c r="D6" s="75" t="s">
        <v>58</v>
      </c>
      <c r="E6" s="75" t="s">
        <v>59</v>
      </c>
      <c r="F6" s="57" t="s">
        <v>63</v>
      </c>
      <c r="G6" s="57"/>
      <c r="H6" s="57"/>
      <c r="I6" s="57" t="s">
        <v>1</v>
      </c>
      <c r="J6" s="57"/>
      <c r="K6" s="57" t="s">
        <v>2</v>
      </c>
      <c r="L6" s="57"/>
      <c r="M6" s="57"/>
      <c r="N6" s="57" t="s">
        <v>3</v>
      </c>
      <c r="O6" s="57"/>
      <c r="P6" s="57"/>
      <c r="Q6" s="57"/>
      <c r="R6" s="61" t="s">
        <v>4</v>
      </c>
      <c r="S6" s="62"/>
      <c r="T6" s="62"/>
      <c r="U6" s="63"/>
    </row>
    <row r="7" spans="1:21" ht="141" customHeight="1">
      <c r="A7" s="73"/>
      <c r="B7" s="74"/>
      <c r="C7" s="75"/>
      <c r="D7" s="75"/>
      <c r="E7" s="75"/>
      <c r="F7" s="20" t="s">
        <v>60</v>
      </c>
      <c r="G7" s="17" t="s">
        <v>62</v>
      </c>
      <c r="H7" s="17" t="s">
        <v>61</v>
      </c>
      <c r="I7" s="17" t="s">
        <v>174</v>
      </c>
      <c r="J7" s="17" t="s">
        <v>175</v>
      </c>
      <c r="K7" s="17" t="s">
        <v>96</v>
      </c>
      <c r="L7" s="17" t="s">
        <v>140</v>
      </c>
      <c r="M7" s="17" t="s">
        <v>197</v>
      </c>
      <c r="N7" s="17" t="s">
        <v>108</v>
      </c>
      <c r="O7" s="17" t="s">
        <v>218</v>
      </c>
      <c r="P7" s="17" t="s">
        <v>143</v>
      </c>
      <c r="Q7" s="17" t="s">
        <v>219</v>
      </c>
      <c r="R7" s="17" t="s">
        <v>144</v>
      </c>
      <c r="S7" s="17" t="s">
        <v>200</v>
      </c>
      <c r="T7" s="17" t="s">
        <v>109</v>
      </c>
      <c r="U7" s="17" t="s">
        <v>201</v>
      </c>
    </row>
    <row r="8" spans="1:21" ht="17.25" customHeight="1">
      <c r="A8" s="19" t="s">
        <v>111</v>
      </c>
      <c r="B8" s="49" t="s">
        <v>112</v>
      </c>
      <c r="C8" s="19" t="s">
        <v>177</v>
      </c>
      <c r="D8" s="19">
        <f>SUM(D9:D20)</f>
        <v>2106</v>
      </c>
      <c r="E8" s="19">
        <f>SUM(E9:E20)</f>
        <v>702</v>
      </c>
      <c r="F8" s="19">
        <f>SUM(F9:F20)</f>
        <v>1404</v>
      </c>
      <c r="G8" s="19">
        <f aca="true" t="shared" si="0" ref="G8:T8">SUM(G9:G20)</f>
        <v>428</v>
      </c>
      <c r="H8" s="19"/>
      <c r="I8" s="19">
        <f t="shared" si="0"/>
        <v>576</v>
      </c>
      <c r="J8" s="19">
        <f t="shared" si="0"/>
        <v>828</v>
      </c>
      <c r="K8" s="19">
        <f t="shared" si="0"/>
        <v>0</v>
      </c>
      <c r="L8" s="19">
        <f t="shared" si="0"/>
        <v>0</v>
      </c>
      <c r="M8" s="19"/>
      <c r="N8" s="19">
        <f t="shared" si="0"/>
        <v>0</v>
      </c>
      <c r="O8" s="19"/>
      <c r="P8" s="19">
        <f t="shared" si="0"/>
        <v>0</v>
      </c>
      <c r="Q8" s="19"/>
      <c r="R8" s="19">
        <f t="shared" si="0"/>
        <v>0</v>
      </c>
      <c r="S8" s="19"/>
      <c r="T8" s="19">
        <f t="shared" si="0"/>
        <v>0</v>
      </c>
      <c r="U8" s="45"/>
    </row>
    <row r="9" spans="1:21" ht="15.75" customHeight="1">
      <c r="A9" s="36" t="s">
        <v>113</v>
      </c>
      <c r="B9" s="37" t="s">
        <v>114</v>
      </c>
      <c r="C9" s="36" t="s">
        <v>115</v>
      </c>
      <c r="D9" s="36">
        <v>117</v>
      </c>
      <c r="E9" s="36">
        <v>39</v>
      </c>
      <c r="F9" s="19">
        <v>78</v>
      </c>
      <c r="G9" s="36"/>
      <c r="H9" s="36"/>
      <c r="I9" s="36">
        <v>78</v>
      </c>
      <c r="J9" s="36">
        <v>0</v>
      </c>
      <c r="K9" s="36">
        <v>0</v>
      </c>
      <c r="L9" s="36">
        <v>0</v>
      </c>
      <c r="M9" s="36"/>
      <c r="N9" s="36">
        <v>0</v>
      </c>
      <c r="O9" s="36"/>
      <c r="P9" s="36">
        <v>0</v>
      </c>
      <c r="Q9" s="36"/>
      <c r="R9" s="36">
        <v>0</v>
      </c>
      <c r="S9" s="36"/>
      <c r="T9" s="36">
        <v>0</v>
      </c>
      <c r="U9" s="45"/>
    </row>
    <row r="10" spans="1:21" ht="15.75" customHeight="1">
      <c r="A10" s="36" t="s">
        <v>116</v>
      </c>
      <c r="B10" s="37" t="s">
        <v>117</v>
      </c>
      <c r="C10" s="36" t="s">
        <v>221</v>
      </c>
      <c r="D10" s="36">
        <v>175</v>
      </c>
      <c r="E10" s="36">
        <v>58</v>
      </c>
      <c r="F10" s="19">
        <v>117</v>
      </c>
      <c r="G10" s="36"/>
      <c r="H10" s="36"/>
      <c r="I10" s="36">
        <v>32</v>
      </c>
      <c r="J10" s="36">
        <v>85</v>
      </c>
      <c r="K10" s="36">
        <v>0</v>
      </c>
      <c r="L10" s="36">
        <v>0</v>
      </c>
      <c r="M10" s="36"/>
      <c r="N10" s="36">
        <v>0</v>
      </c>
      <c r="O10" s="36"/>
      <c r="P10" s="36">
        <v>0</v>
      </c>
      <c r="Q10" s="36"/>
      <c r="R10" s="36">
        <v>0</v>
      </c>
      <c r="S10" s="36"/>
      <c r="T10" s="36">
        <v>0</v>
      </c>
      <c r="U10" s="45"/>
    </row>
    <row r="11" spans="1:21" ht="15.75" customHeight="1">
      <c r="A11" s="36" t="s">
        <v>118</v>
      </c>
      <c r="B11" s="37" t="s">
        <v>119</v>
      </c>
      <c r="C11" s="36" t="s">
        <v>221</v>
      </c>
      <c r="D11" s="36">
        <v>117</v>
      </c>
      <c r="E11" s="36">
        <v>39</v>
      </c>
      <c r="F11" s="19">
        <v>78</v>
      </c>
      <c r="G11" s="36">
        <v>78</v>
      </c>
      <c r="H11" s="36"/>
      <c r="I11" s="36">
        <v>32</v>
      </c>
      <c r="J11" s="36">
        <v>46</v>
      </c>
      <c r="K11" s="36">
        <v>0</v>
      </c>
      <c r="L11" s="36">
        <v>0</v>
      </c>
      <c r="M11" s="36"/>
      <c r="N11" s="36">
        <v>0</v>
      </c>
      <c r="O11" s="36"/>
      <c r="P11" s="36">
        <v>0</v>
      </c>
      <c r="Q11" s="36"/>
      <c r="R11" s="36">
        <v>0</v>
      </c>
      <c r="S11" s="36"/>
      <c r="T11" s="36">
        <v>0</v>
      </c>
      <c r="U11" s="45"/>
    </row>
    <row r="12" spans="1:21" ht="15" customHeight="1">
      <c r="A12" s="36" t="s">
        <v>120</v>
      </c>
      <c r="B12" s="37" t="s">
        <v>5</v>
      </c>
      <c r="C12" s="36" t="s">
        <v>221</v>
      </c>
      <c r="D12" s="36">
        <v>176</v>
      </c>
      <c r="E12" s="36">
        <v>59</v>
      </c>
      <c r="F12" s="19">
        <v>117</v>
      </c>
      <c r="G12" s="36"/>
      <c r="H12" s="36"/>
      <c r="I12" s="36">
        <v>48</v>
      </c>
      <c r="J12" s="36">
        <v>69</v>
      </c>
      <c r="K12" s="36">
        <v>0</v>
      </c>
      <c r="L12" s="36">
        <v>0</v>
      </c>
      <c r="M12" s="36"/>
      <c r="N12" s="36">
        <v>0</v>
      </c>
      <c r="O12" s="36"/>
      <c r="P12" s="36">
        <v>0</v>
      </c>
      <c r="Q12" s="36"/>
      <c r="R12" s="36">
        <v>0</v>
      </c>
      <c r="S12" s="36"/>
      <c r="T12" s="36">
        <v>0</v>
      </c>
      <c r="U12" s="45"/>
    </row>
    <row r="13" spans="1:21" ht="15" customHeight="1">
      <c r="A13" s="36" t="s">
        <v>121</v>
      </c>
      <c r="B13" s="37" t="s">
        <v>122</v>
      </c>
      <c r="C13" s="36" t="s">
        <v>221</v>
      </c>
      <c r="D13" s="36">
        <v>176</v>
      </c>
      <c r="E13" s="36">
        <v>59</v>
      </c>
      <c r="F13" s="19">
        <v>117</v>
      </c>
      <c r="G13" s="36"/>
      <c r="H13" s="36"/>
      <c r="I13" s="36">
        <v>64</v>
      </c>
      <c r="J13" s="36">
        <v>53</v>
      </c>
      <c r="K13" s="36">
        <v>0</v>
      </c>
      <c r="L13" s="36">
        <v>0</v>
      </c>
      <c r="M13" s="36"/>
      <c r="N13" s="36">
        <v>0</v>
      </c>
      <c r="O13" s="36"/>
      <c r="P13" s="36">
        <v>0</v>
      </c>
      <c r="Q13" s="36"/>
      <c r="R13" s="36">
        <v>0</v>
      </c>
      <c r="S13" s="36"/>
      <c r="T13" s="36">
        <v>0</v>
      </c>
      <c r="U13" s="45"/>
    </row>
    <row r="14" spans="1:21" ht="15" customHeight="1">
      <c r="A14" s="36" t="s">
        <v>123</v>
      </c>
      <c r="B14" s="37" t="s">
        <v>99</v>
      </c>
      <c r="C14" s="36" t="s">
        <v>124</v>
      </c>
      <c r="D14" s="36">
        <v>259</v>
      </c>
      <c r="E14" s="36">
        <v>86</v>
      </c>
      <c r="F14" s="19">
        <v>173</v>
      </c>
      <c r="G14" s="36">
        <v>70</v>
      </c>
      <c r="H14" s="36"/>
      <c r="I14" s="36">
        <v>64</v>
      </c>
      <c r="J14" s="36">
        <v>109</v>
      </c>
      <c r="K14" s="36">
        <v>0</v>
      </c>
      <c r="L14" s="36">
        <v>0</v>
      </c>
      <c r="M14" s="36"/>
      <c r="N14" s="36">
        <v>0</v>
      </c>
      <c r="O14" s="36"/>
      <c r="P14" s="36">
        <v>0</v>
      </c>
      <c r="Q14" s="36"/>
      <c r="R14" s="36">
        <v>0</v>
      </c>
      <c r="S14" s="36"/>
      <c r="T14" s="36">
        <v>0</v>
      </c>
      <c r="U14" s="45"/>
    </row>
    <row r="15" spans="1:21" ht="18" customHeight="1">
      <c r="A15" s="36" t="s">
        <v>125</v>
      </c>
      <c r="B15" s="37" t="s">
        <v>126</v>
      </c>
      <c r="C15" s="36" t="s">
        <v>221</v>
      </c>
      <c r="D15" s="36">
        <v>117</v>
      </c>
      <c r="E15" s="36">
        <v>39</v>
      </c>
      <c r="F15" s="19">
        <v>78</v>
      </c>
      <c r="G15" s="36">
        <v>45</v>
      </c>
      <c r="H15" s="36"/>
      <c r="I15" s="36">
        <v>32</v>
      </c>
      <c r="J15" s="36">
        <v>46</v>
      </c>
      <c r="K15" s="36">
        <v>0</v>
      </c>
      <c r="L15" s="36">
        <v>0</v>
      </c>
      <c r="M15" s="36"/>
      <c r="N15" s="36">
        <v>0</v>
      </c>
      <c r="O15" s="36"/>
      <c r="P15" s="36">
        <v>0</v>
      </c>
      <c r="Q15" s="36"/>
      <c r="R15" s="36">
        <v>0</v>
      </c>
      <c r="S15" s="36"/>
      <c r="T15" s="36">
        <v>0</v>
      </c>
      <c r="U15" s="45"/>
    </row>
    <row r="16" spans="1:21" ht="15.75" customHeight="1">
      <c r="A16" s="36" t="s">
        <v>127</v>
      </c>
      <c r="B16" s="37" t="s">
        <v>19</v>
      </c>
      <c r="C16" s="36" t="s">
        <v>222</v>
      </c>
      <c r="D16" s="36">
        <v>175</v>
      </c>
      <c r="E16" s="36">
        <v>58</v>
      </c>
      <c r="F16" s="19">
        <v>117</v>
      </c>
      <c r="G16" s="36">
        <v>109</v>
      </c>
      <c r="H16" s="36"/>
      <c r="I16" s="36">
        <v>48</v>
      </c>
      <c r="J16" s="36">
        <v>69</v>
      </c>
      <c r="K16" s="36">
        <v>0</v>
      </c>
      <c r="L16" s="36">
        <v>0</v>
      </c>
      <c r="M16" s="36"/>
      <c r="N16" s="36">
        <v>0</v>
      </c>
      <c r="O16" s="36"/>
      <c r="P16" s="36">
        <v>0</v>
      </c>
      <c r="Q16" s="36"/>
      <c r="R16" s="36">
        <v>0</v>
      </c>
      <c r="S16" s="36"/>
      <c r="T16" s="36">
        <v>0</v>
      </c>
      <c r="U16" s="45"/>
    </row>
    <row r="17" spans="1:21" ht="16.5" customHeight="1">
      <c r="A17" s="36" t="s">
        <v>128</v>
      </c>
      <c r="B17" s="37" t="s">
        <v>129</v>
      </c>
      <c r="C17" s="36" t="s">
        <v>221</v>
      </c>
      <c r="D17" s="36">
        <v>105</v>
      </c>
      <c r="E17" s="36">
        <v>35</v>
      </c>
      <c r="F17" s="19">
        <v>70</v>
      </c>
      <c r="G17" s="36"/>
      <c r="H17" s="36"/>
      <c r="I17" s="36"/>
      <c r="J17" s="36">
        <v>70</v>
      </c>
      <c r="K17" s="36">
        <v>0</v>
      </c>
      <c r="L17" s="36">
        <v>0</v>
      </c>
      <c r="M17" s="36"/>
      <c r="N17" s="36">
        <v>0</v>
      </c>
      <c r="O17" s="36"/>
      <c r="P17" s="36">
        <v>0</v>
      </c>
      <c r="Q17" s="36"/>
      <c r="R17" s="36">
        <v>0</v>
      </c>
      <c r="S17" s="36"/>
      <c r="T17" s="36">
        <v>0</v>
      </c>
      <c r="U17" s="45"/>
    </row>
    <row r="18" spans="1:21" ht="17.25" customHeight="1">
      <c r="A18" s="36" t="s">
        <v>187</v>
      </c>
      <c r="B18" s="37" t="s">
        <v>130</v>
      </c>
      <c r="C18" s="36" t="s">
        <v>221</v>
      </c>
      <c r="D18" s="36">
        <v>234</v>
      </c>
      <c r="E18" s="36">
        <v>78</v>
      </c>
      <c r="F18" s="19">
        <v>156</v>
      </c>
      <c r="G18" s="36">
        <v>40</v>
      </c>
      <c r="H18" s="36"/>
      <c r="I18" s="36">
        <v>64</v>
      </c>
      <c r="J18" s="36">
        <v>92</v>
      </c>
      <c r="K18" s="36">
        <v>0</v>
      </c>
      <c r="L18" s="36">
        <v>0</v>
      </c>
      <c r="M18" s="36"/>
      <c r="N18" s="36">
        <v>0</v>
      </c>
      <c r="O18" s="36"/>
      <c r="P18" s="36">
        <v>0</v>
      </c>
      <c r="Q18" s="36"/>
      <c r="R18" s="36">
        <v>0</v>
      </c>
      <c r="S18" s="36"/>
      <c r="T18" s="36">
        <v>0</v>
      </c>
      <c r="U18" s="45"/>
    </row>
    <row r="19" spans="1:21" ht="15" customHeight="1">
      <c r="A19" s="36" t="s">
        <v>131</v>
      </c>
      <c r="B19" s="37" t="s">
        <v>132</v>
      </c>
      <c r="C19" s="36" t="s">
        <v>223</v>
      </c>
      <c r="D19" s="36">
        <v>234</v>
      </c>
      <c r="E19" s="36">
        <v>78</v>
      </c>
      <c r="F19" s="19">
        <v>156</v>
      </c>
      <c r="G19" s="36">
        <v>56</v>
      </c>
      <c r="H19" s="36"/>
      <c r="I19" s="36">
        <v>50</v>
      </c>
      <c r="J19" s="36">
        <v>106</v>
      </c>
      <c r="K19" s="36">
        <v>0</v>
      </c>
      <c r="L19" s="36">
        <v>0</v>
      </c>
      <c r="M19" s="36"/>
      <c r="N19" s="36">
        <v>0</v>
      </c>
      <c r="O19" s="36"/>
      <c r="P19" s="36">
        <v>0</v>
      </c>
      <c r="Q19" s="36"/>
      <c r="R19" s="36">
        <v>0</v>
      </c>
      <c r="S19" s="36"/>
      <c r="T19" s="36">
        <v>0</v>
      </c>
      <c r="U19" s="45"/>
    </row>
    <row r="20" spans="1:21" ht="15.75" customHeight="1">
      <c r="A20" s="36" t="s">
        <v>133</v>
      </c>
      <c r="B20" s="37" t="s">
        <v>134</v>
      </c>
      <c r="C20" s="36" t="s">
        <v>221</v>
      </c>
      <c r="D20" s="36">
        <v>221</v>
      </c>
      <c r="E20" s="36">
        <v>74</v>
      </c>
      <c r="F20" s="19">
        <v>147</v>
      </c>
      <c r="G20" s="36">
        <v>30</v>
      </c>
      <c r="H20" s="36"/>
      <c r="I20" s="36">
        <v>64</v>
      </c>
      <c r="J20" s="36">
        <v>83</v>
      </c>
      <c r="K20" s="36">
        <v>0</v>
      </c>
      <c r="L20" s="36">
        <v>0</v>
      </c>
      <c r="M20" s="36"/>
      <c r="N20" s="36">
        <v>0</v>
      </c>
      <c r="O20" s="36"/>
      <c r="P20" s="36">
        <v>0</v>
      </c>
      <c r="Q20" s="36"/>
      <c r="R20" s="36">
        <v>0</v>
      </c>
      <c r="S20" s="36"/>
      <c r="T20" s="36">
        <v>0</v>
      </c>
      <c r="U20" s="45"/>
    </row>
    <row r="21" spans="1:21" ht="15">
      <c r="A21" s="19"/>
      <c r="B21" s="49"/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45"/>
    </row>
    <row r="22" spans="1:21" ht="28.5">
      <c r="A22" s="19" t="s">
        <v>30</v>
      </c>
      <c r="B22" s="49" t="s">
        <v>29</v>
      </c>
      <c r="C22" s="50" t="s">
        <v>206</v>
      </c>
      <c r="D22" s="19">
        <f aca="true" t="shared" si="1" ref="D22:T22">SUM(D23:D27)</f>
        <v>806</v>
      </c>
      <c r="E22" s="19">
        <f t="shared" si="1"/>
        <v>326</v>
      </c>
      <c r="F22" s="19">
        <f>SUM(F23:F27)</f>
        <v>480</v>
      </c>
      <c r="G22" s="19">
        <f t="shared" si="1"/>
        <v>374</v>
      </c>
      <c r="H22" s="19"/>
      <c r="I22" s="19">
        <f t="shared" si="1"/>
        <v>0</v>
      </c>
      <c r="J22" s="19">
        <f t="shared" si="1"/>
        <v>0</v>
      </c>
      <c r="K22" s="19">
        <f t="shared" si="1"/>
        <v>64</v>
      </c>
      <c r="L22" s="19">
        <f t="shared" si="1"/>
        <v>128</v>
      </c>
      <c r="M22" s="19"/>
      <c r="N22" s="19">
        <f t="shared" si="1"/>
        <v>48</v>
      </c>
      <c r="O22" s="19"/>
      <c r="P22" s="19">
        <f t="shared" si="1"/>
        <v>64</v>
      </c>
      <c r="Q22" s="19"/>
      <c r="R22" s="19">
        <f t="shared" si="1"/>
        <v>72</v>
      </c>
      <c r="S22" s="19"/>
      <c r="T22" s="19">
        <f t="shared" si="1"/>
        <v>104</v>
      </c>
      <c r="U22" s="45"/>
    </row>
    <row r="23" spans="1:21" ht="15">
      <c r="A23" s="36" t="s">
        <v>28</v>
      </c>
      <c r="B23" s="37" t="s">
        <v>31</v>
      </c>
      <c r="C23" s="38" t="s">
        <v>202</v>
      </c>
      <c r="D23" s="36">
        <f>E23+F23</f>
        <v>72</v>
      </c>
      <c r="E23" s="36">
        <f>F23*0.5</f>
        <v>24</v>
      </c>
      <c r="F23" s="19">
        <v>48</v>
      </c>
      <c r="G23" s="36">
        <v>8</v>
      </c>
      <c r="H23" s="19"/>
      <c r="I23" s="36">
        <v>0</v>
      </c>
      <c r="J23" s="36">
        <v>0</v>
      </c>
      <c r="K23" s="36">
        <v>0</v>
      </c>
      <c r="L23" s="36">
        <v>0</v>
      </c>
      <c r="M23" s="36"/>
      <c r="N23" s="36">
        <v>0</v>
      </c>
      <c r="O23" s="36"/>
      <c r="P23" s="36">
        <v>0</v>
      </c>
      <c r="Q23" s="36"/>
      <c r="R23" s="36">
        <v>24</v>
      </c>
      <c r="S23" s="36"/>
      <c r="T23" s="36">
        <v>24</v>
      </c>
      <c r="U23" s="45"/>
    </row>
    <row r="24" spans="1:21" ht="15">
      <c r="A24" s="36" t="s">
        <v>32</v>
      </c>
      <c r="B24" s="37" t="s">
        <v>5</v>
      </c>
      <c r="C24" s="38" t="s">
        <v>203</v>
      </c>
      <c r="D24" s="36">
        <f>E24+F24</f>
        <v>72</v>
      </c>
      <c r="E24" s="36">
        <f>F24*0.5</f>
        <v>24</v>
      </c>
      <c r="F24" s="19">
        <v>48</v>
      </c>
      <c r="G24" s="36">
        <v>8</v>
      </c>
      <c r="H24" s="19"/>
      <c r="I24" s="36">
        <v>0</v>
      </c>
      <c r="J24" s="36">
        <v>0</v>
      </c>
      <c r="K24" s="36">
        <v>0</v>
      </c>
      <c r="L24" s="36">
        <v>48</v>
      </c>
      <c r="M24" s="36"/>
      <c r="N24" s="36">
        <v>0</v>
      </c>
      <c r="O24" s="36"/>
      <c r="P24" s="36">
        <v>0</v>
      </c>
      <c r="Q24" s="36"/>
      <c r="R24" s="36">
        <v>0</v>
      </c>
      <c r="S24" s="36"/>
      <c r="T24" s="36">
        <v>0</v>
      </c>
      <c r="U24" s="45"/>
    </row>
    <row r="25" spans="1:21" ht="15">
      <c r="A25" s="36" t="s">
        <v>33</v>
      </c>
      <c r="B25" s="37" t="s">
        <v>6</v>
      </c>
      <c r="C25" s="38" t="s">
        <v>204</v>
      </c>
      <c r="D25" s="36">
        <f>E25+F25</f>
        <v>258</v>
      </c>
      <c r="E25" s="36">
        <f>F25*0.5</f>
        <v>86</v>
      </c>
      <c r="F25" s="19">
        <v>172</v>
      </c>
      <c r="G25" s="36">
        <v>172</v>
      </c>
      <c r="H25" s="19"/>
      <c r="I25" s="36">
        <v>0</v>
      </c>
      <c r="J25" s="36">
        <v>0</v>
      </c>
      <c r="K25" s="36">
        <v>32</v>
      </c>
      <c r="L25" s="36">
        <v>40</v>
      </c>
      <c r="M25" s="36"/>
      <c r="N25" s="36">
        <v>24</v>
      </c>
      <c r="O25" s="36"/>
      <c r="P25" s="36">
        <v>32</v>
      </c>
      <c r="Q25" s="36"/>
      <c r="R25" s="36">
        <v>24</v>
      </c>
      <c r="S25" s="36"/>
      <c r="T25" s="36">
        <v>20</v>
      </c>
      <c r="U25" s="45"/>
    </row>
    <row r="26" spans="1:21" ht="15">
      <c r="A26" s="36" t="s">
        <v>34</v>
      </c>
      <c r="B26" s="44" t="s">
        <v>19</v>
      </c>
      <c r="C26" s="38" t="s">
        <v>205</v>
      </c>
      <c r="D26" s="36">
        <f>E26+F26</f>
        <v>344</v>
      </c>
      <c r="E26" s="36">
        <v>172</v>
      </c>
      <c r="F26" s="19">
        <v>172</v>
      </c>
      <c r="G26" s="36">
        <v>172</v>
      </c>
      <c r="H26" s="19"/>
      <c r="I26" s="36">
        <v>0</v>
      </c>
      <c r="J26" s="36">
        <v>0</v>
      </c>
      <c r="K26" s="36">
        <v>32</v>
      </c>
      <c r="L26" s="36">
        <v>40</v>
      </c>
      <c r="M26" s="36"/>
      <c r="N26" s="36">
        <v>24</v>
      </c>
      <c r="O26" s="36"/>
      <c r="P26" s="36">
        <v>32</v>
      </c>
      <c r="Q26" s="36"/>
      <c r="R26" s="36">
        <v>24</v>
      </c>
      <c r="S26" s="36"/>
      <c r="T26" s="36">
        <v>20</v>
      </c>
      <c r="U26" s="45"/>
    </row>
    <row r="27" spans="1:21" ht="15">
      <c r="A27" s="36" t="s">
        <v>173</v>
      </c>
      <c r="B27" s="37" t="s">
        <v>57</v>
      </c>
      <c r="C27" s="38" t="s">
        <v>202</v>
      </c>
      <c r="D27" s="36">
        <f>E27+F27</f>
        <v>60</v>
      </c>
      <c r="E27" s="36">
        <v>20</v>
      </c>
      <c r="F27" s="19">
        <v>40</v>
      </c>
      <c r="G27" s="36">
        <v>14</v>
      </c>
      <c r="H27" s="19"/>
      <c r="I27" s="36">
        <v>0</v>
      </c>
      <c r="J27" s="36">
        <v>0</v>
      </c>
      <c r="K27" s="36">
        <v>0</v>
      </c>
      <c r="L27" s="36">
        <v>0</v>
      </c>
      <c r="M27" s="36"/>
      <c r="N27" s="36">
        <v>0</v>
      </c>
      <c r="O27" s="36"/>
      <c r="P27" s="36">
        <v>0</v>
      </c>
      <c r="Q27" s="36"/>
      <c r="R27" s="36">
        <v>0</v>
      </c>
      <c r="S27" s="36"/>
      <c r="T27" s="36">
        <v>40</v>
      </c>
      <c r="U27" s="45"/>
    </row>
    <row r="28" spans="1:21" ht="28.5">
      <c r="A28" s="19" t="s">
        <v>35</v>
      </c>
      <c r="B28" s="49" t="s">
        <v>36</v>
      </c>
      <c r="C28" s="50" t="s">
        <v>183</v>
      </c>
      <c r="D28" s="19">
        <f aca="true" t="shared" si="2" ref="D28:T28">SUM(D29:D31)</f>
        <v>420</v>
      </c>
      <c r="E28" s="19">
        <f t="shared" si="2"/>
        <v>140</v>
      </c>
      <c r="F28" s="19">
        <f>SUM(F29:F31)</f>
        <v>280</v>
      </c>
      <c r="G28" s="19">
        <f t="shared" si="2"/>
        <v>114</v>
      </c>
      <c r="H28" s="19"/>
      <c r="I28" s="19">
        <f t="shared" si="2"/>
        <v>0</v>
      </c>
      <c r="J28" s="19">
        <f t="shared" si="2"/>
        <v>0</v>
      </c>
      <c r="K28" s="19">
        <f t="shared" si="2"/>
        <v>240</v>
      </c>
      <c r="L28" s="19">
        <f t="shared" si="2"/>
        <v>40</v>
      </c>
      <c r="M28" s="19"/>
      <c r="N28" s="19">
        <f t="shared" si="2"/>
        <v>0</v>
      </c>
      <c r="O28" s="19"/>
      <c r="P28" s="19">
        <f t="shared" si="2"/>
        <v>0</v>
      </c>
      <c r="Q28" s="19"/>
      <c r="R28" s="19">
        <f t="shared" si="2"/>
        <v>0</v>
      </c>
      <c r="S28" s="19"/>
      <c r="T28" s="19">
        <f t="shared" si="2"/>
        <v>0</v>
      </c>
      <c r="U28" s="45"/>
    </row>
    <row r="29" spans="1:21" ht="15">
      <c r="A29" s="36" t="s">
        <v>7</v>
      </c>
      <c r="B29" s="37" t="s">
        <v>99</v>
      </c>
      <c r="C29" s="38" t="s">
        <v>65</v>
      </c>
      <c r="D29" s="36">
        <f>E29+F29</f>
        <v>96</v>
      </c>
      <c r="E29" s="36">
        <f>F29*0.5</f>
        <v>32</v>
      </c>
      <c r="F29" s="19">
        <v>64</v>
      </c>
      <c r="G29" s="36">
        <v>42</v>
      </c>
      <c r="H29" s="42"/>
      <c r="I29" s="19">
        <v>0</v>
      </c>
      <c r="J29" s="19">
        <v>0</v>
      </c>
      <c r="K29" s="36">
        <v>64</v>
      </c>
      <c r="L29" s="36">
        <v>0</v>
      </c>
      <c r="M29" s="36"/>
      <c r="N29" s="36">
        <v>0</v>
      </c>
      <c r="O29" s="36"/>
      <c r="P29" s="36">
        <v>0</v>
      </c>
      <c r="Q29" s="36"/>
      <c r="R29" s="36">
        <v>0</v>
      </c>
      <c r="S29" s="36"/>
      <c r="T29" s="36">
        <v>0</v>
      </c>
      <c r="U29" s="45"/>
    </row>
    <row r="30" spans="1:21" ht="15">
      <c r="A30" s="36" t="s">
        <v>8</v>
      </c>
      <c r="B30" s="37" t="s">
        <v>100</v>
      </c>
      <c r="C30" s="38" t="s">
        <v>207</v>
      </c>
      <c r="D30" s="36">
        <f>E30+F30</f>
        <v>252</v>
      </c>
      <c r="E30" s="36">
        <f>F30*0.5</f>
        <v>84</v>
      </c>
      <c r="F30" s="19">
        <v>168</v>
      </c>
      <c r="G30" s="36">
        <v>72</v>
      </c>
      <c r="H30" s="42"/>
      <c r="I30" s="19">
        <v>0</v>
      </c>
      <c r="J30" s="19">
        <v>0</v>
      </c>
      <c r="K30" s="36">
        <v>128</v>
      </c>
      <c r="L30" s="36">
        <v>40</v>
      </c>
      <c r="M30" s="36"/>
      <c r="N30" s="36">
        <v>0</v>
      </c>
      <c r="O30" s="36"/>
      <c r="P30" s="36">
        <v>0</v>
      </c>
      <c r="Q30" s="36"/>
      <c r="R30" s="36">
        <v>0</v>
      </c>
      <c r="S30" s="36"/>
      <c r="T30" s="19">
        <v>0</v>
      </c>
      <c r="U30" s="45"/>
    </row>
    <row r="31" spans="1:21" ht="30">
      <c r="A31" s="36" t="s">
        <v>9</v>
      </c>
      <c r="B31" s="37" t="s">
        <v>101</v>
      </c>
      <c r="C31" s="38" t="s">
        <v>208</v>
      </c>
      <c r="D31" s="36">
        <f>E31+F31</f>
        <v>72</v>
      </c>
      <c r="E31" s="36">
        <f>F31*0.5</f>
        <v>24</v>
      </c>
      <c r="F31" s="19">
        <v>48</v>
      </c>
      <c r="G31" s="36">
        <v>0</v>
      </c>
      <c r="H31" s="42"/>
      <c r="I31" s="19">
        <v>0</v>
      </c>
      <c r="J31" s="19">
        <v>0</v>
      </c>
      <c r="K31" s="36">
        <v>48</v>
      </c>
      <c r="L31" s="36">
        <v>0</v>
      </c>
      <c r="M31" s="36"/>
      <c r="N31" s="19">
        <v>0</v>
      </c>
      <c r="O31" s="19"/>
      <c r="P31" s="19">
        <v>0</v>
      </c>
      <c r="Q31" s="19"/>
      <c r="R31" s="19">
        <v>0</v>
      </c>
      <c r="S31" s="19"/>
      <c r="T31" s="19">
        <v>0</v>
      </c>
      <c r="U31" s="45"/>
    </row>
    <row r="32" spans="1:21" ht="15">
      <c r="A32" s="19" t="s">
        <v>37</v>
      </c>
      <c r="B32" s="49" t="s">
        <v>10</v>
      </c>
      <c r="C32" s="36"/>
      <c r="D32" s="19">
        <f aca="true" t="shared" si="3" ref="D32:L32">D33+D52</f>
        <v>4080</v>
      </c>
      <c r="E32" s="40">
        <f t="shared" si="3"/>
        <v>1165</v>
      </c>
      <c r="F32" s="19">
        <f t="shared" si="3"/>
        <v>2336</v>
      </c>
      <c r="G32" s="19">
        <f t="shared" si="3"/>
        <v>860</v>
      </c>
      <c r="H32" s="19">
        <f t="shared" si="3"/>
        <v>90</v>
      </c>
      <c r="I32" s="40">
        <f t="shared" si="3"/>
        <v>0</v>
      </c>
      <c r="J32" s="40">
        <f t="shared" si="3"/>
        <v>0</v>
      </c>
      <c r="K32" s="40">
        <f t="shared" si="3"/>
        <v>272</v>
      </c>
      <c r="L32" s="40">
        <f t="shared" si="3"/>
        <v>552</v>
      </c>
      <c r="M32" s="40"/>
      <c r="N32" s="40">
        <f>N33+N52</f>
        <v>384</v>
      </c>
      <c r="O32" s="40"/>
      <c r="P32" s="40">
        <f>P33+P52</f>
        <v>512</v>
      </c>
      <c r="Q32" s="40"/>
      <c r="R32" s="40">
        <f>R33+R52</f>
        <v>360</v>
      </c>
      <c r="S32" s="40"/>
      <c r="T32" s="40">
        <f>T33+T52</f>
        <v>256</v>
      </c>
      <c r="U32" s="45"/>
    </row>
    <row r="33" spans="1:21" ht="28.5">
      <c r="A33" s="19" t="s">
        <v>38</v>
      </c>
      <c r="B33" s="49" t="s">
        <v>12</v>
      </c>
      <c r="C33" s="50" t="s">
        <v>212</v>
      </c>
      <c r="D33" s="40">
        <f>D34+D35+D36+D37+D38+D39+D40+D41+D42+D43+D44+D45+D46+D47+D48+D49+D50+D51</f>
        <v>1977</v>
      </c>
      <c r="E33" s="19">
        <f aca="true" t="shared" si="4" ref="E33:T33">SUM(E34:E51)</f>
        <v>659</v>
      </c>
      <c r="F33" s="19">
        <f>SUM(F34:F51)</f>
        <v>1318</v>
      </c>
      <c r="G33" s="19">
        <f t="shared" si="4"/>
        <v>542</v>
      </c>
      <c r="H33" s="19">
        <f t="shared" si="4"/>
        <v>30</v>
      </c>
      <c r="I33" s="19">
        <f t="shared" si="4"/>
        <v>0</v>
      </c>
      <c r="J33" s="19">
        <f t="shared" si="4"/>
        <v>0</v>
      </c>
      <c r="K33" s="19">
        <f t="shared" si="4"/>
        <v>256</v>
      </c>
      <c r="L33" s="19">
        <f t="shared" si="4"/>
        <v>508</v>
      </c>
      <c r="M33" s="19"/>
      <c r="N33" s="19">
        <f t="shared" si="4"/>
        <v>200</v>
      </c>
      <c r="O33" s="19"/>
      <c r="P33" s="19">
        <f t="shared" si="4"/>
        <v>200</v>
      </c>
      <c r="Q33" s="19"/>
      <c r="R33" s="19">
        <f t="shared" si="4"/>
        <v>74</v>
      </c>
      <c r="S33" s="19"/>
      <c r="T33" s="19">
        <f t="shared" si="4"/>
        <v>80</v>
      </c>
      <c r="U33" s="45"/>
    </row>
    <row r="34" spans="1:21" ht="15">
      <c r="A34" s="36" t="s">
        <v>39</v>
      </c>
      <c r="B34" s="37" t="s">
        <v>106</v>
      </c>
      <c r="C34" s="38" t="s">
        <v>224</v>
      </c>
      <c r="D34" s="36">
        <f aca="true" t="shared" si="5" ref="D34:D51">E34+F34</f>
        <v>90</v>
      </c>
      <c r="E34" s="36">
        <f>F34*0.5</f>
        <v>30</v>
      </c>
      <c r="F34" s="19">
        <v>60</v>
      </c>
      <c r="G34" s="36">
        <v>24</v>
      </c>
      <c r="H34" s="42"/>
      <c r="I34" s="36">
        <v>0</v>
      </c>
      <c r="J34" s="36">
        <v>0</v>
      </c>
      <c r="K34" s="36">
        <v>0</v>
      </c>
      <c r="L34" s="36">
        <v>28</v>
      </c>
      <c r="M34" s="36"/>
      <c r="N34" s="36">
        <v>32</v>
      </c>
      <c r="O34" s="36"/>
      <c r="P34" s="36">
        <v>0</v>
      </c>
      <c r="Q34" s="36"/>
      <c r="R34" s="36">
        <v>0</v>
      </c>
      <c r="S34" s="36"/>
      <c r="T34" s="36">
        <v>0</v>
      </c>
      <c r="U34" s="45"/>
    </row>
    <row r="35" spans="1:21" ht="30" customHeight="1">
      <c r="A35" s="36" t="s">
        <v>40</v>
      </c>
      <c r="B35" s="37" t="s">
        <v>107</v>
      </c>
      <c r="C35" s="38" t="s">
        <v>203</v>
      </c>
      <c r="D35" s="36">
        <f t="shared" si="5"/>
        <v>60</v>
      </c>
      <c r="E35" s="36">
        <f>F35*0.5</f>
        <v>20</v>
      </c>
      <c r="F35" s="19">
        <v>40</v>
      </c>
      <c r="G35" s="36">
        <v>8</v>
      </c>
      <c r="H35" s="42"/>
      <c r="I35" s="36">
        <v>0</v>
      </c>
      <c r="J35" s="36">
        <v>0</v>
      </c>
      <c r="K35" s="36">
        <v>0</v>
      </c>
      <c r="L35" s="36">
        <v>40</v>
      </c>
      <c r="M35" s="36"/>
      <c r="N35" s="36">
        <v>0</v>
      </c>
      <c r="O35" s="36"/>
      <c r="P35" s="36">
        <v>0</v>
      </c>
      <c r="Q35" s="36"/>
      <c r="R35" s="36">
        <v>0</v>
      </c>
      <c r="S35" s="36"/>
      <c r="T35" s="36">
        <v>0</v>
      </c>
      <c r="U35" s="45"/>
    </row>
    <row r="36" spans="1:21" ht="15">
      <c r="A36" s="36" t="s">
        <v>41</v>
      </c>
      <c r="B36" s="37" t="s">
        <v>103</v>
      </c>
      <c r="C36" s="38" t="s">
        <v>64</v>
      </c>
      <c r="D36" s="53">
        <f t="shared" si="5"/>
        <v>252</v>
      </c>
      <c r="E36" s="36">
        <f aca="true" t="shared" si="6" ref="E36:E51">F36*0.5</f>
        <v>84</v>
      </c>
      <c r="F36" s="19">
        <v>168</v>
      </c>
      <c r="G36" s="36">
        <v>70</v>
      </c>
      <c r="H36" s="42"/>
      <c r="I36" s="36">
        <v>0</v>
      </c>
      <c r="J36" s="36">
        <v>0</v>
      </c>
      <c r="K36" s="36">
        <v>48</v>
      </c>
      <c r="L36" s="36">
        <v>120</v>
      </c>
      <c r="M36" s="36"/>
      <c r="N36" s="36">
        <v>0</v>
      </c>
      <c r="O36" s="36"/>
      <c r="P36" s="36">
        <v>0</v>
      </c>
      <c r="Q36" s="36"/>
      <c r="R36" s="36">
        <v>0</v>
      </c>
      <c r="S36" s="36"/>
      <c r="T36" s="36">
        <v>0</v>
      </c>
      <c r="U36" s="45"/>
    </row>
    <row r="37" spans="1:21" ht="15">
      <c r="A37" s="36" t="s">
        <v>42</v>
      </c>
      <c r="B37" s="37" t="s">
        <v>104</v>
      </c>
      <c r="C37" s="38" t="s">
        <v>65</v>
      </c>
      <c r="D37" s="36">
        <f t="shared" si="5"/>
        <v>258</v>
      </c>
      <c r="E37" s="36">
        <f t="shared" si="6"/>
        <v>86</v>
      </c>
      <c r="F37" s="19">
        <v>172</v>
      </c>
      <c r="G37" s="36">
        <v>156</v>
      </c>
      <c r="H37" s="42"/>
      <c r="I37" s="36">
        <v>0</v>
      </c>
      <c r="J37" s="36">
        <v>0</v>
      </c>
      <c r="K37" s="36">
        <v>112</v>
      </c>
      <c r="L37" s="36">
        <v>60</v>
      </c>
      <c r="M37" s="36"/>
      <c r="N37" s="36">
        <v>0</v>
      </c>
      <c r="O37" s="36"/>
      <c r="P37" s="36">
        <v>0</v>
      </c>
      <c r="Q37" s="36"/>
      <c r="R37" s="36">
        <v>0</v>
      </c>
      <c r="S37" s="36"/>
      <c r="T37" s="36">
        <v>0</v>
      </c>
      <c r="U37" s="45"/>
    </row>
    <row r="38" spans="1:21" ht="15">
      <c r="A38" s="36" t="s">
        <v>43</v>
      </c>
      <c r="B38" s="37" t="s">
        <v>186</v>
      </c>
      <c r="C38" s="38" t="s">
        <v>228</v>
      </c>
      <c r="D38" s="36">
        <f t="shared" si="5"/>
        <v>228</v>
      </c>
      <c r="E38" s="36">
        <f t="shared" si="6"/>
        <v>76</v>
      </c>
      <c r="F38" s="19">
        <v>152</v>
      </c>
      <c r="G38" s="36">
        <v>50</v>
      </c>
      <c r="H38" s="42"/>
      <c r="I38" s="36">
        <v>0</v>
      </c>
      <c r="J38" s="36">
        <v>0</v>
      </c>
      <c r="K38" s="36">
        <v>0</v>
      </c>
      <c r="L38" s="36">
        <v>68</v>
      </c>
      <c r="M38" s="36"/>
      <c r="N38" s="36">
        <v>84</v>
      </c>
      <c r="O38" s="36"/>
      <c r="P38" s="36">
        <v>0</v>
      </c>
      <c r="Q38" s="36"/>
      <c r="R38" s="36">
        <v>0</v>
      </c>
      <c r="S38" s="36"/>
      <c r="T38" s="36">
        <v>0</v>
      </c>
      <c r="U38" s="45"/>
    </row>
    <row r="39" spans="1:21" ht="34.5" customHeight="1">
      <c r="A39" s="36" t="s">
        <v>44</v>
      </c>
      <c r="B39" s="54" t="s">
        <v>139</v>
      </c>
      <c r="C39" s="38" t="s">
        <v>203</v>
      </c>
      <c r="D39" s="36">
        <f t="shared" si="5"/>
        <v>90</v>
      </c>
      <c r="E39" s="36">
        <f t="shared" si="6"/>
        <v>30</v>
      </c>
      <c r="F39" s="19">
        <v>60</v>
      </c>
      <c r="G39" s="51">
        <v>20</v>
      </c>
      <c r="H39" s="42"/>
      <c r="I39" s="36">
        <v>0</v>
      </c>
      <c r="J39" s="36">
        <v>0</v>
      </c>
      <c r="K39" s="36">
        <v>0</v>
      </c>
      <c r="L39" s="36">
        <v>60</v>
      </c>
      <c r="M39" s="36"/>
      <c r="N39" s="36"/>
      <c r="O39" s="36"/>
      <c r="P39" s="36">
        <v>0</v>
      </c>
      <c r="Q39" s="36"/>
      <c r="R39" s="36">
        <v>0</v>
      </c>
      <c r="S39" s="36"/>
      <c r="T39" s="36">
        <v>0</v>
      </c>
      <c r="U39" s="45"/>
    </row>
    <row r="40" spans="1:21" ht="15">
      <c r="A40" s="36" t="s">
        <v>45</v>
      </c>
      <c r="B40" s="44" t="s">
        <v>145</v>
      </c>
      <c r="C40" s="38" t="s">
        <v>226</v>
      </c>
      <c r="D40" s="36">
        <f t="shared" si="5"/>
        <v>192</v>
      </c>
      <c r="E40" s="36">
        <f t="shared" si="6"/>
        <v>64</v>
      </c>
      <c r="F40" s="19">
        <v>128</v>
      </c>
      <c r="G40" s="36">
        <v>8</v>
      </c>
      <c r="H40" s="42">
        <v>30</v>
      </c>
      <c r="I40" s="36">
        <v>0</v>
      </c>
      <c r="J40" s="36">
        <v>0</v>
      </c>
      <c r="K40" s="36">
        <v>0</v>
      </c>
      <c r="L40" s="36">
        <v>0</v>
      </c>
      <c r="M40" s="36"/>
      <c r="N40" s="36">
        <v>48</v>
      </c>
      <c r="O40" s="36"/>
      <c r="P40" s="36">
        <v>80</v>
      </c>
      <c r="Q40" s="36"/>
      <c r="R40" s="36">
        <v>0</v>
      </c>
      <c r="S40" s="36"/>
      <c r="T40" s="36">
        <v>0</v>
      </c>
      <c r="U40" s="45"/>
    </row>
    <row r="41" spans="1:21" ht="30">
      <c r="A41" s="36" t="s">
        <v>46</v>
      </c>
      <c r="B41" s="37" t="s">
        <v>102</v>
      </c>
      <c r="C41" s="38" t="s">
        <v>203</v>
      </c>
      <c r="D41" s="36">
        <f t="shared" si="5"/>
        <v>96</v>
      </c>
      <c r="E41" s="36">
        <f t="shared" si="6"/>
        <v>32</v>
      </c>
      <c r="F41" s="19">
        <v>64</v>
      </c>
      <c r="G41" s="36">
        <v>44</v>
      </c>
      <c r="H41" s="18"/>
      <c r="I41" s="36">
        <v>0</v>
      </c>
      <c r="J41" s="36">
        <v>0</v>
      </c>
      <c r="K41" s="36">
        <v>32</v>
      </c>
      <c r="L41" s="36">
        <v>32</v>
      </c>
      <c r="M41" s="36"/>
      <c r="N41" s="36">
        <v>0</v>
      </c>
      <c r="O41" s="36"/>
      <c r="P41" s="36">
        <v>0</v>
      </c>
      <c r="Q41" s="36"/>
      <c r="R41" s="36">
        <v>0</v>
      </c>
      <c r="S41" s="36"/>
      <c r="T41" s="36">
        <v>0</v>
      </c>
      <c r="U41" s="45"/>
    </row>
    <row r="42" spans="1:21" ht="30">
      <c r="A42" s="36" t="s">
        <v>47</v>
      </c>
      <c r="B42" s="37" t="s">
        <v>146</v>
      </c>
      <c r="C42" s="38" t="s">
        <v>210</v>
      </c>
      <c r="D42" s="36">
        <f t="shared" si="5"/>
        <v>75</v>
      </c>
      <c r="E42" s="36">
        <f t="shared" si="6"/>
        <v>25</v>
      </c>
      <c r="F42" s="19">
        <v>50</v>
      </c>
      <c r="G42" s="36">
        <v>24</v>
      </c>
      <c r="H42" s="18"/>
      <c r="I42" s="36">
        <v>0</v>
      </c>
      <c r="J42" s="36">
        <v>0</v>
      </c>
      <c r="K42" s="36">
        <v>0</v>
      </c>
      <c r="L42" s="36">
        <v>0</v>
      </c>
      <c r="M42" s="36"/>
      <c r="N42" s="36">
        <v>0</v>
      </c>
      <c r="O42" s="36"/>
      <c r="P42" s="36">
        <v>50</v>
      </c>
      <c r="Q42" s="36"/>
      <c r="R42" s="36">
        <v>0</v>
      </c>
      <c r="S42" s="36"/>
      <c r="T42" s="36">
        <v>0</v>
      </c>
      <c r="U42" s="45"/>
    </row>
    <row r="43" spans="1:21" ht="15">
      <c r="A43" s="36" t="s">
        <v>147</v>
      </c>
      <c r="B43" s="44" t="s">
        <v>105</v>
      </c>
      <c r="C43" s="38" t="s">
        <v>211</v>
      </c>
      <c r="D43" s="36">
        <f t="shared" si="5"/>
        <v>57</v>
      </c>
      <c r="E43" s="36">
        <f t="shared" si="6"/>
        <v>19</v>
      </c>
      <c r="F43" s="19">
        <v>38</v>
      </c>
      <c r="G43" s="36">
        <v>18</v>
      </c>
      <c r="H43" s="42"/>
      <c r="I43" s="36">
        <v>0</v>
      </c>
      <c r="J43" s="36">
        <v>0</v>
      </c>
      <c r="K43" s="36">
        <v>0</v>
      </c>
      <c r="L43" s="36">
        <v>0</v>
      </c>
      <c r="M43" s="36"/>
      <c r="N43" s="36">
        <v>0</v>
      </c>
      <c r="O43" s="36"/>
      <c r="P43" s="36">
        <v>0</v>
      </c>
      <c r="Q43" s="36"/>
      <c r="R43" s="36">
        <v>38</v>
      </c>
      <c r="S43" s="36"/>
      <c r="T43" s="36">
        <v>0</v>
      </c>
      <c r="U43" s="45"/>
    </row>
    <row r="44" spans="1:21" ht="15">
      <c r="A44" s="36" t="s">
        <v>148</v>
      </c>
      <c r="B44" s="37" t="s">
        <v>49</v>
      </c>
      <c r="C44" s="38" t="s">
        <v>211</v>
      </c>
      <c r="D44" s="36">
        <f t="shared" si="5"/>
        <v>54</v>
      </c>
      <c r="E44" s="36">
        <f t="shared" si="6"/>
        <v>18</v>
      </c>
      <c r="F44" s="19">
        <v>36</v>
      </c>
      <c r="G44" s="36">
        <v>8</v>
      </c>
      <c r="H44" s="42"/>
      <c r="I44" s="36">
        <v>0</v>
      </c>
      <c r="J44" s="36">
        <v>0</v>
      </c>
      <c r="K44" s="36">
        <v>0</v>
      </c>
      <c r="L44" s="36">
        <v>0</v>
      </c>
      <c r="M44" s="36"/>
      <c r="N44" s="36">
        <v>0</v>
      </c>
      <c r="O44" s="36"/>
      <c r="P44" s="36">
        <v>0</v>
      </c>
      <c r="Q44" s="36"/>
      <c r="R44" s="36">
        <v>36</v>
      </c>
      <c r="S44" s="36"/>
      <c r="T44" s="36">
        <v>0</v>
      </c>
      <c r="U44" s="45"/>
    </row>
    <row r="45" spans="1:21" ht="15">
      <c r="A45" s="36" t="s">
        <v>149</v>
      </c>
      <c r="B45" s="37" t="s">
        <v>11</v>
      </c>
      <c r="C45" s="38" t="s">
        <v>210</v>
      </c>
      <c r="D45" s="36">
        <f t="shared" si="5"/>
        <v>102</v>
      </c>
      <c r="E45" s="36">
        <f>F45*0.5</f>
        <v>34</v>
      </c>
      <c r="F45" s="19">
        <v>68</v>
      </c>
      <c r="G45" s="36"/>
      <c r="H45" s="42"/>
      <c r="I45" s="36">
        <v>0</v>
      </c>
      <c r="J45" s="36">
        <v>0</v>
      </c>
      <c r="K45" s="36">
        <v>0</v>
      </c>
      <c r="L45" s="36">
        <v>0</v>
      </c>
      <c r="M45" s="36"/>
      <c r="N45" s="36">
        <v>36</v>
      </c>
      <c r="O45" s="36"/>
      <c r="P45" s="36">
        <v>32</v>
      </c>
      <c r="Q45" s="36"/>
      <c r="R45" s="36">
        <v>0</v>
      </c>
      <c r="S45" s="36"/>
      <c r="T45" s="36">
        <v>0</v>
      </c>
      <c r="U45" s="45"/>
    </row>
    <row r="46" spans="1:21" ht="15">
      <c r="A46" s="36" t="s">
        <v>150</v>
      </c>
      <c r="B46" s="37" t="s">
        <v>176</v>
      </c>
      <c r="C46" s="38" t="s">
        <v>210</v>
      </c>
      <c r="D46" s="36">
        <f t="shared" si="5"/>
        <v>57</v>
      </c>
      <c r="E46" s="36">
        <f t="shared" si="6"/>
        <v>19</v>
      </c>
      <c r="F46" s="19">
        <v>38</v>
      </c>
      <c r="G46" s="36">
        <v>18</v>
      </c>
      <c r="H46" s="42"/>
      <c r="I46" s="36">
        <v>0</v>
      </c>
      <c r="J46" s="36">
        <v>0</v>
      </c>
      <c r="K46" s="36">
        <v>0</v>
      </c>
      <c r="L46" s="36">
        <v>0</v>
      </c>
      <c r="M46" s="36"/>
      <c r="N46" s="36">
        <v>0</v>
      </c>
      <c r="O46" s="36"/>
      <c r="P46" s="36">
        <v>38</v>
      </c>
      <c r="Q46" s="36"/>
      <c r="R46" s="36">
        <v>0</v>
      </c>
      <c r="S46" s="36"/>
      <c r="T46" s="36">
        <v>0</v>
      </c>
      <c r="U46" s="45"/>
    </row>
    <row r="47" spans="1:21" ht="30">
      <c r="A47" s="36" t="s">
        <v>151</v>
      </c>
      <c r="B47" s="37" t="s">
        <v>48</v>
      </c>
      <c r="C47" s="38" t="s">
        <v>211</v>
      </c>
      <c r="D47" s="36">
        <f t="shared" si="5"/>
        <v>60</v>
      </c>
      <c r="E47" s="36">
        <f t="shared" si="6"/>
        <v>20</v>
      </c>
      <c r="F47" s="19">
        <v>40</v>
      </c>
      <c r="G47" s="36">
        <v>8</v>
      </c>
      <c r="H47" s="42"/>
      <c r="I47" s="36">
        <v>0</v>
      </c>
      <c r="J47" s="36">
        <v>0</v>
      </c>
      <c r="K47" s="36">
        <v>0</v>
      </c>
      <c r="L47" s="36">
        <v>0</v>
      </c>
      <c r="M47" s="36"/>
      <c r="N47" s="36">
        <v>0</v>
      </c>
      <c r="O47" s="36"/>
      <c r="P47" s="36">
        <v>0</v>
      </c>
      <c r="Q47" s="36"/>
      <c r="R47" s="36">
        <v>0</v>
      </c>
      <c r="S47" s="36"/>
      <c r="T47" s="36">
        <v>40</v>
      </c>
      <c r="U47" s="45"/>
    </row>
    <row r="48" spans="1:21" ht="15">
      <c r="A48" s="36" t="s">
        <v>152</v>
      </c>
      <c r="B48" s="44" t="s">
        <v>156</v>
      </c>
      <c r="C48" s="38" t="s">
        <v>208</v>
      </c>
      <c r="D48" s="36">
        <f t="shared" si="5"/>
        <v>96</v>
      </c>
      <c r="E48" s="36">
        <f t="shared" si="6"/>
        <v>32</v>
      </c>
      <c r="F48" s="19">
        <v>64</v>
      </c>
      <c r="G48" s="36">
        <v>40</v>
      </c>
      <c r="H48" s="42"/>
      <c r="I48" s="36">
        <v>0</v>
      </c>
      <c r="J48" s="36">
        <v>0</v>
      </c>
      <c r="K48" s="36">
        <v>64</v>
      </c>
      <c r="L48" s="36">
        <v>0</v>
      </c>
      <c r="M48" s="36"/>
      <c r="N48" s="36">
        <v>0</v>
      </c>
      <c r="O48" s="36"/>
      <c r="P48" s="36">
        <v>0</v>
      </c>
      <c r="Q48" s="36"/>
      <c r="R48" s="36">
        <v>0</v>
      </c>
      <c r="S48" s="36"/>
      <c r="T48" s="36">
        <v>0</v>
      </c>
      <c r="U48" s="45"/>
    </row>
    <row r="49" spans="1:21" ht="15">
      <c r="A49" s="36" t="s">
        <v>153</v>
      </c>
      <c r="B49" s="37" t="s">
        <v>157</v>
      </c>
      <c r="C49" s="38" t="s">
        <v>203</v>
      </c>
      <c r="D49" s="53">
        <f t="shared" si="5"/>
        <v>90</v>
      </c>
      <c r="E49" s="53">
        <f t="shared" si="6"/>
        <v>30</v>
      </c>
      <c r="F49" s="19">
        <v>60</v>
      </c>
      <c r="G49" s="36">
        <v>16</v>
      </c>
      <c r="H49" s="42"/>
      <c r="I49" s="36">
        <v>0</v>
      </c>
      <c r="J49" s="36">
        <v>0</v>
      </c>
      <c r="K49" s="36">
        <v>0</v>
      </c>
      <c r="L49" s="36">
        <v>60</v>
      </c>
      <c r="M49" s="36"/>
      <c r="N49" s="36">
        <v>0</v>
      </c>
      <c r="O49" s="36"/>
      <c r="P49" s="36">
        <v>0</v>
      </c>
      <c r="Q49" s="36"/>
      <c r="R49" s="36">
        <v>0</v>
      </c>
      <c r="S49" s="36"/>
      <c r="T49" s="36">
        <v>0</v>
      </c>
      <c r="U49" s="45"/>
    </row>
    <row r="50" spans="1:21" ht="30">
      <c r="A50" s="36" t="s">
        <v>154</v>
      </c>
      <c r="B50" s="44" t="s">
        <v>158</v>
      </c>
      <c r="C50" s="38" t="s">
        <v>203</v>
      </c>
      <c r="D50" s="53">
        <f t="shared" si="5"/>
        <v>60</v>
      </c>
      <c r="E50" s="53">
        <f t="shared" si="6"/>
        <v>20</v>
      </c>
      <c r="F50" s="19">
        <v>40</v>
      </c>
      <c r="G50" s="36">
        <v>10</v>
      </c>
      <c r="H50" s="42"/>
      <c r="I50" s="36">
        <v>0</v>
      </c>
      <c r="J50" s="36">
        <v>0</v>
      </c>
      <c r="K50" s="36">
        <v>0</v>
      </c>
      <c r="L50" s="36">
        <v>40</v>
      </c>
      <c r="M50" s="36"/>
      <c r="N50" s="36">
        <v>0</v>
      </c>
      <c r="O50" s="36"/>
      <c r="P50" s="36">
        <v>0</v>
      </c>
      <c r="Q50" s="36"/>
      <c r="R50" s="36">
        <v>0</v>
      </c>
      <c r="S50" s="36"/>
      <c r="T50" s="36">
        <v>0</v>
      </c>
      <c r="U50" s="45"/>
    </row>
    <row r="51" spans="1:21" ht="29.25" customHeight="1">
      <c r="A51" s="36" t="s">
        <v>155</v>
      </c>
      <c r="B51" s="37" t="s">
        <v>56</v>
      </c>
      <c r="C51" s="38" t="s">
        <v>202</v>
      </c>
      <c r="D51" s="36">
        <f t="shared" si="5"/>
        <v>60</v>
      </c>
      <c r="E51" s="36">
        <f t="shared" si="6"/>
        <v>20</v>
      </c>
      <c r="F51" s="19">
        <v>40</v>
      </c>
      <c r="G51" s="36">
        <v>20</v>
      </c>
      <c r="H51" s="42"/>
      <c r="I51" s="36">
        <v>0</v>
      </c>
      <c r="J51" s="36">
        <v>0</v>
      </c>
      <c r="K51" s="36">
        <v>0</v>
      </c>
      <c r="L51" s="36">
        <v>0</v>
      </c>
      <c r="M51" s="36"/>
      <c r="N51" s="36">
        <v>0</v>
      </c>
      <c r="O51" s="36"/>
      <c r="P51" s="36">
        <v>0</v>
      </c>
      <c r="Q51" s="36"/>
      <c r="R51" s="36">
        <v>0</v>
      </c>
      <c r="S51" s="36"/>
      <c r="T51" s="36">
        <v>40</v>
      </c>
      <c r="U51" s="45"/>
    </row>
    <row r="52" spans="1:21" ht="15">
      <c r="A52" s="19" t="s">
        <v>50</v>
      </c>
      <c r="B52" s="21" t="s">
        <v>23</v>
      </c>
      <c r="C52" s="36"/>
      <c r="D52" s="40">
        <f>D53+D58+D62+D66+D70</f>
        <v>2103</v>
      </c>
      <c r="E52" s="19">
        <f>E53+E58+E62+E66+E70</f>
        <v>506</v>
      </c>
      <c r="F52" s="19">
        <f>F53+F58+F62+F66+F70</f>
        <v>1018</v>
      </c>
      <c r="G52" s="19">
        <f>G53+G58+G62+G66+G70</f>
        <v>318</v>
      </c>
      <c r="H52" s="19">
        <f>H53+H58+H62+H66+H70</f>
        <v>60</v>
      </c>
      <c r="I52" s="19">
        <f>I54+I55+I59+I63+I67+I70</f>
        <v>0</v>
      </c>
      <c r="J52" s="19">
        <f aca="true" t="shared" si="7" ref="J52:R52">J54+J55+J59+J63+J67+J70</f>
        <v>0</v>
      </c>
      <c r="K52" s="19">
        <f t="shared" si="7"/>
        <v>16</v>
      </c>
      <c r="L52" s="19">
        <f t="shared" si="7"/>
        <v>44</v>
      </c>
      <c r="M52" s="19"/>
      <c r="N52" s="19">
        <f t="shared" si="7"/>
        <v>184</v>
      </c>
      <c r="O52" s="19"/>
      <c r="P52" s="19">
        <f t="shared" si="7"/>
        <v>312</v>
      </c>
      <c r="Q52" s="19"/>
      <c r="R52" s="19">
        <f t="shared" si="7"/>
        <v>286</v>
      </c>
      <c r="S52" s="19"/>
      <c r="T52" s="19">
        <f>T54+T55+T59+T63+T67+T70</f>
        <v>176</v>
      </c>
      <c r="U52" s="45"/>
    </row>
    <row r="53" spans="1:22" ht="28.5" customHeight="1">
      <c r="A53" s="19" t="s">
        <v>13</v>
      </c>
      <c r="B53" s="48" t="s">
        <v>160</v>
      </c>
      <c r="C53" s="56" t="s">
        <v>183</v>
      </c>
      <c r="D53" s="19">
        <f>D54+D55+D56+D57</f>
        <v>474</v>
      </c>
      <c r="E53" s="19">
        <f>F53*0.5</f>
        <v>86</v>
      </c>
      <c r="F53" s="19">
        <v>172</v>
      </c>
      <c r="G53" s="19">
        <f>G54+G57</f>
        <v>30</v>
      </c>
      <c r="H53" s="19">
        <f>H54+H57</f>
        <v>0</v>
      </c>
      <c r="I53" s="19">
        <f>I54+I57</f>
        <v>0</v>
      </c>
      <c r="J53" s="19">
        <f>J54+J57</f>
        <v>0</v>
      </c>
      <c r="K53" s="19">
        <f>K54+K57</f>
        <v>16</v>
      </c>
      <c r="L53" s="19">
        <f>SUM(L54:L57)</f>
        <v>44</v>
      </c>
      <c r="M53" s="19"/>
      <c r="N53" s="19">
        <f>SUM(N54:N57)</f>
        <v>112</v>
      </c>
      <c r="O53" s="19"/>
      <c r="P53" s="19">
        <f>SUM(P54:P57)</f>
        <v>0</v>
      </c>
      <c r="Q53" s="19"/>
      <c r="R53" s="19">
        <f>SUM(R54:R57)</f>
        <v>0</v>
      </c>
      <c r="S53" s="19"/>
      <c r="T53" s="19">
        <f>SUM(T54:T57)</f>
        <v>0</v>
      </c>
      <c r="U53" s="45"/>
      <c r="V53" s="15"/>
    </row>
    <row r="54" spans="1:22" ht="30.75" customHeight="1">
      <c r="A54" s="36" t="s">
        <v>15</v>
      </c>
      <c r="B54" s="37" t="s">
        <v>159</v>
      </c>
      <c r="C54" s="38" t="s">
        <v>178</v>
      </c>
      <c r="D54" s="36">
        <f>E54+F54</f>
        <v>90</v>
      </c>
      <c r="E54" s="36">
        <f>F54*0.5</f>
        <v>30</v>
      </c>
      <c r="F54" s="36">
        <v>60</v>
      </c>
      <c r="G54" s="36">
        <v>30</v>
      </c>
      <c r="H54" s="42">
        <v>0</v>
      </c>
      <c r="I54" s="36">
        <v>0</v>
      </c>
      <c r="J54" s="36">
        <v>0</v>
      </c>
      <c r="K54" s="36">
        <v>16</v>
      </c>
      <c r="L54" s="36">
        <v>44</v>
      </c>
      <c r="M54" s="36"/>
      <c r="N54" s="36">
        <v>0</v>
      </c>
      <c r="O54" s="36"/>
      <c r="P54" s="36">
        <v>0</v>
      </c>
      <c r="Q54" s="36"/>
      <c r="R54" s="36">
        <v>0</v>
      </c>
      <c r="S54" s="36"/>
      <c r="T54" s="36">
        <v>0</v>
      </c>
      <c r="U54" s="45"/>
      <c r="V54" s="15"/>
    </row>
    <row r="55" spans="1:22" ht="37.5" customHeight="1">
      <c r="A55" s="36" t="s">
        <v>162</v>
      </c>
      <c r="B55" s="37" t="s">
        <v>161</v>
      </c>
      <c r="C55" s="38" t="s">
        <v>224</v>
      </c>
      <c r="D55" s="36">
        <f>E55+F55</f>
        <v>168</v>
      </c>
      <c r="E55" s="36">
        <f>F55*0.5</f>
        <v>56</v>
      </c>
      <c r="F55" s="36">
        <v>112</v>
      </c>
      <c r="G55" s="36">
        <v>78</v>
      </c>
      <c r="H55" s="42">
        <v>0</v>
      </c>
      <c r="I55" s="36">
        <v>0</v>
      </c>
      <c r="J55" s="36">
        <v>0</v>
      </c>
      <c r="K55" s="36">
        <v>0</v>
      </c>
      <c r="L55" s="36">
        <v>0</v>
      </c>
      <c r="M55" s="36"/>
      <c r="N55" s="36">
        <v>112</v>
      </c>
      <c r="O55" s="36"/>
      <c r="P55" s="36">
        <v>0</v>
      </c>
      <c r="Q55" s="36"/>
      <c r="R55" s="36">
        <v>0</v>
      </c>
      <c r="S55" s="36"/>
      <c r="T55" s="36">
        <v>0</v>
      </c>
      <c r="U55" s="45"/>
      <c r="V55" s="15"/>
    </row>
    <row r="56" spans="1:22" ht="21" customHeight="1">
      <c r="A56" s="36" t="s">
        <v>69</v>
      </c>
      <c r="B56" s="37" t="s">
        <v>20</v>
      </c>
      <c r="C56" s="38" t="s">
        <v>182</v>
      </c>
      <c r="D56" s="36">
        <v>108</v>
      </c>
      <c r="E56" s="19">
        <v>0</v>
      </c>
      <c r="F56" s="19">
        <v>0</v>
      </c>
      <c r="G56" s="19">
        <f>G57+G60</f>
        <v>0</v>
      </c>
      <c r="H56" s="19">
        <f>H57+H60</f>
        <v>0</v>
      </c>
      <c r="I56" s="36">
        <v>0</v>
      </c>
      <c r="J56" s="36">
        <v>0</v>
      </c>
      <c r="K56" s="36">
        <v>0</v>
      </c>
      <c r="L56" s="36"/>
      <c r="M56" s="36">
        <v>108</v>
      </c>
      <c r="N56" s="36"/>
      <c r="O56" s="36"/>
      <c r="P56" s="36">
        <v>0</v>
      </c>
      <c r="Q56" s="36"/>
      <c r="R56" s="36">
        <v>0</v>
      </c>
      <c r="S56" s="36"/>
      <c r="T56" s="36">
        <v>0</v>
      </c>
      <c r="U56" s="45"/>
      <c r="V56" s="15"/>
    </row>
    <row r="57" spans="1:22" s="1" customFormat="1" ht="15">
      <c r="A57" s="36" t="s">
        <v>163</v>
      </c>
      <c r="B57" s="45" t="s">
        <v>26</v>
      </c>
      <c r="C57" s="38" t="s">
        <v>225</v>
      </c>
      <c r="D57" s="36">
        <v>108</v>
      </c>
      <c r="E57" s="36">
        <v>0</v>
      </c>
      <c r="F57" s="36">
        <v>0</v>
      </c>
      <c r="G57" s="36">
        <v>0</v>
      </c>
      <c r="H57" s="42">
        <v>0</v>
      </c>
      <c r="I57" s="19">
        <v>0</v>
      </c>
      <c r="J57" s="19">
        <v>0</v>
      </c>
      <c r="K57" s="36">
        <v>0</v>
      </c>
      <c r="L57" s="36">
        <v>0</v>
      </c>
      <c r="M57" s="36"/>
      <c r="N57" s="45"/>
      <c r="O57" s="45">
        <v>108</v>
      </c>
      <c r="P57" s="36">
        <v>0</v>
      </c>
      <c r="Q57" s="36"/>
      <c r="R57" s="36">
        <v>0</v>
      </c>
      <c r="S57" s="36"/>
      <c r="T57" s="36">
        <v>0</v>
      </c>
      <c r="U57" s="39"/>
      <c r="V57" s="52"/>
    </row>
    <row r="58" spans="1:22" s="1" customFormat="1" ht="42.75">
      <c r="A58" s="19" t="s">
        <v>14</v>
      </c>
      <c r="B58" s="49" t="s">
        <v>164</v>
      </c>
      <c r="C58" s="56" t="s">
        <v>179</v>
      </c>
      <c r="D58" s="19">
        <f aca="true" t="shared" si="8" ref="D58:T58">D59</f>
        <v>624</v>
      </c>
      <c r="E58" s="19">
        <f t="shared" si="8"/>
        <v>208</v>
      </c>
      <c r="F58" s="19">
        <f>F59</f>
        <v>416</v>
      </c>
      <c r="G58" s="19">
        <f t="shared" si="8"/>
        <v>200</v>
      </c>
      <c r="H58" s="19">
        <f t="shared" si="8"/>
        <v>30</v>
      </c>
      <c r="I58" s="19">
        <f t="shared" si="8"/>
        <v>0</v>
      </c>
      <c r="J58" s="19">
        <f t="shared" si="8"/>
        <v>0</v>
      </c>
      <c r="K58" s="19">
        <f t="shared" si="8"/>
        <v>0</v>
      </c>
      <c r="L58" s="19">
        <f t="shared" si="8"/>
        <v>0</v>
      </c>
      <c r="M58" s="19"/>
      <c r="N58" s="19">
        <f t="shared" si="8"/>
        <v>72</v>
      </c>
      <c r="O58" s="19"/>
      <c r="P58" s="19">
        <f t="shared" si="8"/>
        <v>154</v>
      </c>
      <c r="Q58" s="19"/>
      <c r="R58" s="19">
        <f t="shared" si="8"/>
        <v>190</v>
      </c>
      <c r="S58" s="19"/>
      <c r="T58" s="19">
        <f t="shared" si="8"/>
        <v>0</v>
      </c>
      <c r="U58" s="39"/>
      <c r="V58" s="52"/>
    </row>
    <row r="59" spans="1:22" ht="15">
      <c r="A59" s="36" t="s">
        <v>16</v>
      </c>
      <c r="B59" s="15" t="s">
        <v>165</v>
      </c>
      <c r="C59" s="38" t="s">
        <v>210</v>
      </c>
      <c r="D59" s="36">
        <f>F59+E59</f>
        <v>624</v>
      </c>
      <c r="E59" s="36">
        <f>F59*0.5</f>
        <v>208</v>
      </c>
      <c r="F59" s="36">
        <f>N59+P59+R59</f>
        <v>416</v>
      </c>
      <c r="G59" s="36">
        <v>200</v>
      </c>
      <c r="H59" s="42">
        <v>30</v>
      </c>
      <c r="I59" s="19">
        <f aca="true" t="shared" si="9" ref="I59:N61">I60</f>
        <v>0</v>
      </c>
      <c r="J59" s="19">
        <f t="shared" si="9"/>
        <v>0</v>
      </c>
      <c r="K59" s="19">
        <f t="shared" si="9"/>
        <v>0</v>
      </c>
      <c r="L59" s="19">
        <f t="shared" si="9"/>
        <v>0</v>
      </c>
      <c r="M59" s="19"/>
      <c r="N59" s="36">
        <v>72</v>
      </c>
      <c r="O59" s="19"/>
      <c r="P59" s="36">
        <v>154</v>
      </c>
      <c r="Q59" s="36"/>
      <c r="R59" s="36">
        <v>190</v>
      </c>
      <c r="S59" s="36"/>
      <c r="T59" s="36">
        <v>0</v>
      </c>
      <c r="U59" s="45"/>
      <c r="V59" s="15"/>
    </row>
    <row r="60" spans="1:22" ht="15">
      <c r="A60" s="36" t="s">
        <v>70</v>
      </c>
      <c r="B60" s="37" t="s">
        <v>20</v>
      </c>
      <c r="C60" s="38" t="s">
        <v>213</v>
      </c>
      <c r="D60" s="36">
        <v>72</v>
      </c>
      <c r="E60" s="36"/>
      <c r="F60" s="36"/>
      <c r="G60" s="36"/>
      <c r="H60" s="42"/>
      <c r="I60" s="19">
        <f t="shared" si="9"/>
        <v>0</v>
      </c>
      <c r="J60" s="19">
        <f t="shared" si="9"/>
        <v>0</v>
      </c>
      <c r="K60" s="19">
        <f t="shared" si="9"/>
        <v>0</v>
      </c>
      <c r="L60" s="19">
        <f t="shared" si="9"/>
        <v>0</v>
      </c>
      <c r="M60" s="19"/>
      <c r="N60" s="36"/>
      <c r="O60" s="36">
        <v>54</v>
      </c>
      <c r="P60" s="36"/>
      <c r="Q60" s="36">
        <v>18</v>
      </c>
      <c r="R60" s="36">
        <v>0</v>
      </c>
      <c r="S60" s="36"/>
      <c r="T60" s="36">
        <v>0</v>
      </c>
      <c r="U60" s="45"/>
      <c r="V60" s="15"/>
    </row>
    <row r="61" spans="1:22" ht="15">
      <c r="A61" s="36" t="s">
        <v>71</v>
      </c>
      <c r="B61" s="37" t="s">
        <v>26</v>
      </c>
      <c r="C61" s="38" t="s">
        <v>214</v>
      </c>
      <c r="D61" s="36">
        <v>180</v>
      </c>
      <c r="E61" s="36"/>
      <c r="F61" s="36"/>
      <c r="G61" s="36"/>
      <c r="H61" s="42"/>
      <c r="I61" s="19">
        <f t="shared" si="9"/>
        <v>0</v>
      </c>
      <c r="J61" s="19">
        <f t="shared" si="9"/>
        <v>0</v>
      </c>
      <c r="K61" s="19">
        <f t="shared" si="9"/>
        <v>0</v>
      </c>
      <c r="L61" s="19">
        <f t="shared" si="9"/>
        <v>0</v>
      </c>
      <c r="M61" s="19"/>
      <c r="N61" s="19">
        <f t="shared" si="9"/>
        <v>0</v>
      </c>
      <c r="O61" s="19"/>
      <c r="P61" s="36"/>
      <c r="Q61" s="36">
        <v>72</v>
      </c>
      <c r="R61" s="36"/>
      <c r="S61" s="36">
        <v>108</v>
      </c>
      <c r="T61" s="36">
        <v>0</v>
      </c>
      <c r="U61" s="45"/>
      <c r="V61" s="15"/>
    </row>
    <row r="62" spans="1:22" ht="42.75">
      <c r="A62" s="19" t="s">
        <v>17</v>
      </c>
      <c r="B62" s="49" t="s">
        <v>166</v>
      </c>
      <c r="C62" s="56" t="s">
        <v>216</v>
      </c>
      <c r="D62" s="19">
        <f>D63+D64+D65</f>
        <v>288</v>
      </c>
      <c r="E62" s="19">
        <f>F62*0.5</f>
        <v>60</v>
      </c>
      <c r="F62" s="19">
        <v>120</v>
      </c>
      <c r="G62" s="19">
        <v>0</v>
      </c>
      <c r="H62" s="19">
        <v>30</v>
      </c>
      <c r="I62" s="19">
        <f>I63+I64+I65</f>
        <v>0</v>
      </c>
      <c r="J62" s="19">
        <f aca="true" t="shared" si="10" ref="J62:R62">J63+J64+J65</f>
        <v>0</v>
      </c>
      <c r="K62" s="19">
        <f t="shared" si="10"/>
        <v>0</v>
      </c>
      <c r="L62" s="19">
        <f t="shared" si="10"/>
        <v>0</v>
      </c>
      <c r="M62" s="19"/>
      <c r="N62" s="19">
        <f t="shared" si="10"/>
        <v>0</v>
      </c>
      <c r="O62" s="19"/>
      <c r="P62" s="19">
        <f t="shared" si="10"/>
        <v>0</v>
      </c>
      <c r="Q62" s="19"/>
      <c r="R62" s="19">
        <f t="shared" si="10"/>
        <v>0</v>
      </c>
      <c r="S62" s="19"/>
      <c r="T62" s="19">
        <v>120</v>
      </c>
      <c r="U62" s="39"/>
      <c r="V62" s="15"/>
    </row>
    <row r="63" spans="1:22" ht="15">
      <c r="A63" s="36" t="s">
        <v>18</v>
      </c>
      <c r="B63" s="44" t="s">
        <v>167</v>
      </c>
      <c r="C63" s="38" t="s">
        <v>178</v>
      </c>
      <c r="D63" s="36">
        <f>E63+F63</f>
        <v>180</v>
      </c>
      <c r="E63" s="36">
        <f>F63*0.5</f>
        <v>60</v>
      </c>
      <c r="F63" s="36">
        <v>120</v>
      </c>
      <c r="G63" s="36">
        <v>30</v>
      </c>
      <c r="H63" s="36">
        <v>30</v>
      </c>
      <c r="I63" s="36">
        <v>0</v>
      </c>
      <c r="J63" s="36">
        <v>0</v>
      </c>
      <c r="K63" s="36">
        <v>0</v>
      </c>
      <c r="L63" s="36">
        <v>0</v>
      </c>
      <c r="M63" s="36"/>
      <c r="N63" s="36">
        <v>0</v>
      </c>
      <c r="O63" s="36"/>
      <c r="P63" s="36">
        <v>0</v>
      </c>
      <c r="Q63" s="36"/>
      <c r="R63" s="36">
        <v>0</v>
      </c>
      <c r="S63" s="36"/>
      <c r="T63" s="36">
        <v>120</v>
      </c>
      <c r="U63" s="45"/>
      <c r="V63" s="15"/>
    </row>
    <row r="64" spans="1:22" ht="15">
      <c r="A64" s="36" t="s">
        <v>66</v>
      </c>
      <c r="B64" s="37" t="s">
        <v>67</v>
      </c>
      <c r="C64" s="38" t="s">
        <v>178</v>
      </c>
      <c r="D64" s="36">
        <v>36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/>
      <c r="N64" s="36">
        <v>0</v>
      </c>
      <c r="O64" s="36"/>
      <c r="P64" s="36">
        <v>0</v>
      </c>
      <c r="Q64" s="36"/>
      <c r="R64" s="36">
        <v>0</v>
      </c>
      <c r="S64" s="36"/>
      <c r="T64" s="36"/>
      <c r="U64" s="45">
        <v>36</v>
      </c>
      <c r="V64" s="15"/>
    </row>
    <row r="65" spans="1:22" ht="15">
      <c r="A65" s="36" t="s">
        <v>135</v>
      </c>
      <c r="B65" s="37" t="s">
        <v>26</v>
      </c>
      <c r="C65" s="38" t="s">
        <v>202</v>
      </c>
      <c r="D65" s="36">
        <v>72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/>
      <c r="N65" s="36">
        <v>0</v>
      </c>
      <c r="O65" s="36"/>
      <c r="P65" s="36">
        <v>0</v>
      </c>
      <c r="Q65" s="36"/>
      <c r="R65" s="36">
        <v>0</v>
      </c>
      <c r="S65" s="36"/>
      <c r="T65" s="36"/>
      <c r="U65" s="45">
        <v>72</v>
      </c>
      <c r="V65" s="15"/>
    </row>
    <row r="66" spans="1:22" ht="27" customHeight="1">
      <c r="A66" s="19" t="s">
        <v>168</v>
      </c>
      <c r="B66" s="49" t="s">
        <v>169</v>
      </c>
      <c r="C66" s="56" t="s">
        <v>217</v>
      </c>
      <c r="D66" s="19">
        <f>D67+D68+D69</f>
        <v>300</v>
      </c>
      <c r="E66" s="19">
        <v>73</v>
      </c>
      <c r="F66" s="19">
        <v>152</v>
      </c>
      <c r="G66" s="19">
        <f aca="true" t="shared" si="11" ref="G66:T66">G67</f>
        <v>48</v>
      </c>
      <c r="H66" s="19">
        <f t="shared" si="11"/>
        <v>0</v>
      </c>
      <c r="I66" s="19">
        <f t="shared" si="11"/>
        <v>0</v>
      </c>
      <c r="J66" s="19">
        <f t="shared" si="11"/>
        <v>0</v>
      </c>
      <c r="K66" s="19">
        <f t="shared" si="11"/>
        <v>0</v>
      </c>
      <c r="L66" s="19">
        <f t="shared" si="11"/>
        <v>0</v>
      </c>
      <c r="M66" s="19"/>
      <c r="N66" s="19">
        <f t="shared" si="11"/>
        <v>0</v>
      </c>
      <c r="O66" s="19"/>
      <c r="P66" s="19">
        <f t="shared" si="11"/>
        <v>0</v>
      </c>
      <c r="Q66" s="19"/>
      <c r="R66" s="19">
        <f t="shared" si="11"/>
        <v>96</v>
      </c>
      <c r="S66" s="19"/>
      <c r="T66" s="19">
        <f t="shared" si="11"/>
        <v>56</v>
      </c>
      <c r="U66" s="45"/>
      <c r="V66" s="15"/>
    </row>
    <row r="67" spans="1:22" ht="15">
      <c r="A67" s="36" t="s">
        <v>170</v>
      </c>
      <c r="B67" s="37" t="s">
        <v>171</v>
      </c>
      <c r="C67" s="38" t="s">
        <v>214</v>
      </c>
      <c r="D67" s="36">
        <f>F67+E67</f>
        <v>228</v>
      </c>
      <c r="E67" s="36">
        <f>F67*0.5</f>
        <v>76</v>
      </c>
      <c r="F67" s="36">
        <v>152</v>
      </c>
      <c r="G67" s="36">
        <v>48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/>
      <c r="N67" s="36">
        <v>0</v>
      </c>
      <c r="O67" s="36"/>
      <c r="P67" s="36">
        <v>0</v>
      </c>
      <c r="Q67" s="36"/>
      <c r="R67" s="36">
        <v>96</v>
      </c>
      <c r="S67" s="36"/>
      <c r="T67" s="36">
        <v>56</v>
      </c>
      <c r="U67" s="45"/>
      <c r="V67" s="15"/>
    </row>
    <row r="68" spans="1:22" ht="15">
      <c r="A68" s="36" t="s">
        <v>68</v>
      </c>
      <c r="B68" s="37" t="s">
        <v>67</v>
      </c>
      <c r="C68" s="38" t="s">
        <v>181</v>
      </c>
      <c r="D68" s="36">
        <v>36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/>
      <c r="N68" s="36">
        <v>0</v>
      </c>
      <c r="O68" s="36"/>
      <c r="P68" s="36">
        <v>0</v>
      </c>
      <c r="Q68" s="36"/>
      <c r="R68" s="36"/>
      <c r="S68" s="36">
        <v>36</v>
      </c>
      <c r="T68" s="36">
        <v>0</v>
      </c>
      <c r="U68" s="45"/>
      <c r="V68" s="15"/>
    </row>
    <row r="69" spans="1:22" ht="15">
      <c r="A69" s="36" t="s">
        <v>136</v>
      </c>
      <c r="B69" s="37" t="s">
        <v>26</v>
      </c>
      <c r="C69" s="38" t="s">
        <v>215</v>
      </c>
      <c r="D69" s="36">
        <v>36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/>
      <c r="N69" s="36">
        <v>0</v>
      </c>
      <c r="O69" s="36"/>
      <c r="P69" s="36">
        <v>0</v>
      </c>
      <c r="Q69" s="36"/>
      <c r="R69" s="36">
        <v>0</v>
      </c>
      <c r="S69" s="36">
        <v>18</v>
      </c>
      <c r="T69" s="36"/>
      <c r="U69" s="45">
        <v>18</v>
      </c>
      <c r="V69" s="15"/>
    </row>
    <row r="70" spans="1:22" ht="42.75">
      <c r="A70" s="19" t="s">
        <v>110</v>
      </c>
      <c r="B70" s="49" t="s">
        <v>192</v>
      </c>
      <c r="C70" s="56" t="s">
        <v>180</v>
      </c>
      <c r="D70" s="40">
        <f>D71+D72+D73</f>
        <v>417</v>
      </c>
      <c r="E70" s="19">
        <f>E71</f>
        <v>79</v>
      </c>
      <c r="F70" s="19">
        <v>158</v>
      </c>
      <c r="G70" s="19">
        <f>G71</f>
        <v>40</v>
      </c>
      <c r="H70" s="19">
        <f aca="true" t="shared" si="12" ref="H70:I72">H71</f>
        <v>0</v>
      </c>
      <c r="I70" s="19">
        <f t="shared" si="12"/>
        <v>0</v>
      </c>
      <c r="J70" s="19">
        <f aca="true" t="shared" si="13" ref="J70:R70">J71</f>
        <v>0</v>
      </c>
      <c r="K70" s="19">
        <f t="shared" si="13"/>
        <v>0</v>
      </c>
      <c r="L70" s="19">
        <f t="shared" si="13"/>
        <v>0</v>
      </c>
      <c r="M70" s="19"/>
      <c r="N70" s="19">
        <f t="shared" si="13"/>
        <v>0</v>
      </c>
      <c r="O70" s="19"/>
      <c r="P70" s="19">
        <v>158</v>
      </c>
      <c r="Q70" s="19"/>
      <c r="R70" s="19">
        <f t="shared" si="13"/>
        <v>0</v>
      </c>
      <c r="S70" s="19"/>
      <c r="T70" s="19">
        <v>0</v>
      </c>
      <c r="U70" s="45"/>
      <c r="V70" s="15"/>
    </row>
    <row r="71" spans="1:22" ht="34.5" customHeight="1">
      <c r="A71" s="36" t="s">
        <v>141</v>
      </c>
      <c r="B71" s="47" t="s">
        <v>193</v>
      </c>
      <c r="C71" s="38" t="s">
        <v>178</v>
      </c>
      <c r="D71" s="36">
        <f>E71+F71</f>
        <v>237</v>
      </c>
      <c r="E71" s="36">
        <f>F71*0.5</f>
        <v>79</v>
      </c>
      <c r="F71" s="36">
        <v>158</v>
      </c>
      <c r="G71" s="19">
        <v>40</v>
      </c>
      <c r="H71" s="19">
        <f t="shared" si="12"/>
        <v>0</v>
      </c>
      <c r="I71" s="36">
        <f>I72</f>
        <v>0</v>
      </c>
      <c r="J71" s="36">
        <f>J72</f>
        <v>0</v>
      </c>
      <c r="K71" s="36">
        <f>K72</f>
        <v>0</v>
      </c>
      <c r="L71" s="36">
        <f>L72</f>
        <v>0</v>
      </c>
      <c r="M71" s="36"/>
      <c r="N71" s="36">
        <f>N72</f>
        <v>0</v>
      </c>
      <c r="O71" s="36"/>
      <c r="P71" s="36">
        <v>158</v>
      </c>
      <c r="Q71" s="36"/>
      <c r="R71" s="19">
        <v>0</v>
      </c>
      <c r="S71" s="19"/>
      <c r="T71" s="19">
        <v>0</v>
      </c>
      <c r="U71" s="45"/>
      <c r="V71" s="15"/>
    </row>
    <row r="72" spans="1:22" s="1" customFormat="1" ht="18" customHeight="1">
      <c r="A72" s="36" t="s">
        <v>137</v>
      </c>
      <c r="B72" s="37" t="s">
        <v>67</v>
      </c>
      <c r="C72" s="38" t="s">
        <v>210</v>
      </c>
      <c r="D72" s="36">
        <v>108</v>
      </c>
      <c r="E72" s="36">
        <v>0</v>
      </c>
      <c r="F72" s="36">
        <v>0</v>
      </c>
      <c r="G72" s="19">
        <f>G73</f>
        <v>0</v>
      </c>
      <c r="H72" s="19">
        <f t="shared" si="12"/>
        <v>0</v>
      </c>
      <c r="I72" s="36">
        <v>0</v>
      </c>
      <c r="J72" s="36">
        <v>0</v>
      </c>
      <c r="K72" s="36">
        <v>0</v>
      </c>
      <c r="L72" s="36">
        <v>0</v>
      </c>
      <c r="M72" s="36"/>
      <c r="N72" s="36">
        <v>0</v>
      </c>
      <c r="O72" s="36"/>
      <c r="P72" s="36"/>
      <c r="Q72" s="36">
        <v>108</v>
      </c>
      <c r="R72" s="19">
        <v>0</v>
      </c>
      <c r="S72" s="19"/>
      <c r="T72" s="19">
        <v>0</v>
      </c>
      <c r="U72" s="39"/>
      <c r="V72" s="52"/>
    </row>
    <row r="73" spans="1:22" s="1" customFormat="1" ht="18" customHeight="1">
      <c r="A73" s="36" t="s">
        <v>138</v>
      </c>
      <c r="B73" s="37" t="s">
        <v>26</v>
      </c>
      <c r="C73" s="38" t="s">
        <v>178</v>
      </c>
      <c r="D73" s="53">
        <v>72</v>
      </c>
      <c r="E73" s="36">
        <v>0</v>
      </c>
      <c r="F73" s="36">
        <v>0</v>
      </c>
      <c r="G73" s="19">
        <f>G75</f>
        <v>0</v>
      </c>
      <c r="H73" s="19">
        <f>H75</f>
        <v>0</v>
      </c>
      <c r="I73" s="36">
        <v>0</v>
      </c>
      <c r="J73" s="36">
        <v>0</v>
      </c>
      <c r="K73" s="36">
        <v>0</v>
      </c>
      <c r="L73" s="36">
        <v>0</v>
      </c>
      <c r="M73" s="36"/>
      <c r="N73" s="36">
        <v>0</v>
      </c>
      <c r="O73" s="36"/>
      <c r="P73" s="36"/>
      <c r="Q73" s="36">
        <v>72</v>
      </c>
      <c r="R73" s="19">
        <v>0</v>
      </c>
      <c r="S73" s="19"/>
      <c r="T73" s="19">
        <v>0</v>
      </c>
      <c r="U73" s="39"/>
      <c r="V73" s="52"/>
    </row>
    <row r="74" spans="1:22" s="1" customFormat="1" ht="18" customHeight="1">
      <c r="A74" s="36"/>
      <c r="B74" s="55" t="s">
        <v>198</v>
      </c>
      <c r="C74" s="50"/>
      <c r="D74" s="40">
        <f>D32+D28+D22</f>
        <v>5306</v>
      </c>
      <c r="E74" s="40">
        <f>E32+E28+E22</f>
        <v>1631</v>
      </c>
      <c r="F74" s="19">
        <f>F32+F28+F22</f>
        <v>3096</v>
      </c>
      <c r="G74" s="19"/>
      <c r="H74" s="19"/>
      <c r="I74" s="19">
        <f>I8</f>
        <v>576</v>
      </c>
      <c r="J74" s="19">
        <f>J8</f>
        <v>828</v>
      </c>
      <c r="K74" s="19">
        <f>K54+K48+K41+K37+K36+K31+K30+K29+K26+K25</f>
        <v>576</v>
      </c>
      <c r="L74" s="19">
        <f>L54+L50+L49+L41+L39+L38+L37+L36+L35+L34+L30+L26+L25+L24</f>
        <v>720</v>
      </c>
      <c r="M74" s="19">
        <f>M56</f>
        <v>108</v>
      </c>
      <c r="N74" s="19">
        <f>N59+N55+N45+N40+N38+N34+N26+N25</f>
        <v>432</v>
      </c>
      <c r="O74" s="19">
        <f>O60+O57</f>
        <v>162</v>
      </c>
      <c r="P74" s="19">
        <f>P71+P59+P46+P45+P42+P40+P26+P25</f>
        <v>576</v>
      </c>
      <c r="Q74" s="19">
        <f>Q73+Q72+Q61+Q60</f>
        <v>270</v>
      </c>
      <c r="R74" s="19">
        <f>R67+R59+R44+R43+R26+R25+R23</f>
        <v>432</v>
      </c>
      <c r="S74" s="19">
        <f>S69+S68+S61</f>
        <v>162</v>
      </c>
      <c r="T74" s="19">
        <f>T67+T63+T51+T47+T27+T26+T25+T23</f>
        <v>360</v>
      </c>
      <c r="U74" s="39">
        <f>U69+U65+U64</f>
        <v>126</v>
      </c>
      <c r="V74" s="52"/>
    </row>
    <row r="75" spans="1:22" s="1" customFormat="1" ht="18" customHeight="1">
      <c r="A75" s="36"/>
      <c r="B75" s="55" t="s">
        <v>0</v>
      </c>
      <c r="C75" s="50"/>
      <c r="D75" s="41">
        <f>D74+D8</f>
        <v>7412</v>
      </c>
      <c r="E75" s="40">
        <f>E74+E8</f>
        <v>2333</v>
      </c>
      <c r="F75" s="19">
        <f>F74+F8</f>
        <v>4500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39"/>
      <c r="V75" s="52"/>
    </row>
    <row r="76" spans="1:22" ht="15">
      <c r="A76" s="43" t="s">
        <v>83</v>
      </c>
      <c r="B76" s="44" t="s">
        <v>84</v>
      </c>
      <c r="C76" s="36"/>
      <c r="D76" s="45"/>
      <c r="E76" s="45"/>
      <c r="F76" s="45"/>
      <c r="G76" s="45"/>
      <c r="H76" s="46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15"/>
    </row>
    <row r="77" spans="1:21" ht="15">
      <c r="A77" s="36" t="s">
        <v>51</v>
      </c>
      <c r="B77" s="37" t="s">
        <v>52</v>
      </c>
      <c r="C77" s="36"/>
      <c r="D77" s="45"/>
      <c r="E77" s="45"/>
      <c r="F77" s="45"/>
      <c r="G77" s="45"/>
      <c r="H77" s="46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 t="s">
        <v>185</v>
      </c>
    </row>
    <row r="78" spans="1:21" ht="15">
      <c r="A78" s="22" t="s">
        <v>199</v>
      </c>
      <c r="B78" s="23"/>
      <c r="C78" s="24"/>
      <c r="D78" s="25"/>
      <c r="E78" s="77" t="s">
        <v>0</v>
      </c>
      <c r="F78" s="80" t="s">
        <v>72</v>
      </c>
      <c r="G78" s="81"/>
      <c r="H78" s="82"/>
      <c r="I78" s="36">
        <f>I74</f>
        <v>576</v>
      </c>
      <c r="J78" s="36">
        <f>J74</f>
        <v>828</v>
      </c>
      <c r="K78" s="36">
        <f>K74</f>
        <v>576</v>
      </c>
      <c r="L78" s="36">
        <f>L74</f>
        <v>720</v>
      </c>
      <c r="M78" s="36"/>
      <c r="N78" s="36">
        <f>N74</f>
        <v>432</v>
      </c>
      <c r="O78" s="36"/>
      <c r="P78" s="36">
        <f>P74</f>
        <v>576</v>
      </c>
      <c r="Q78" s="36"/>
      <c r="R78" s="36">
        <f>R74</f>
        <v>432</v>
      </c>
      <c r="S78" s="36"/>
      <c r="T78" s="36">
        <f>T74</f>
        <v>360</v>
      </c>
      <c r="U78" s="36"/>
    </row>
    <row r="79" spans="1:22" ht="15">
      <c r="A79" s="26" t="s">
        <v>73</v>
      </c>
      <c r="B79" s="27"/>
      <c r="C79" s="28"/>
      <c r="D79" s="29"/>
      <c r="E79" s="78"/>
      <c r="F79" s="80" t="s">
        <v>74</v>
      </c>
      <c r="G79" s="81"/>
      <c r="H79" s="82"/>
      <c r="I79" s="36"/>
      <c r="J79" s="36"/>
      <c r="K79" s="36"/>
      <c r="L79" s="36"/>
      <c r="M79" s="36">
        <f>M74</f>
        <v>108</v>
      </c>
      <c r="N79" s="36"/>
      <c r="O79" s="36">
        <v>54</v>
      </c>
      <c r="P79" s="36"/>
      <c r="Q79" s="36">
        <f>Q72+Q60</f>
        <v>126</v>
      </c>
      <c r="R79" s="36"/>
      <c r="S79" s="36">
        <v>36</v>
      </c>
      <c r="T79" s="36"/>
      <c r="U79" s="45">
        <v>36</v>
      </c>
      <c r="V79" s="13"/>
    </row>
    <row r="80" spans="1:21" ht="15">
      <c r="A80" s="30" t="s">
        <v>75</v>
      </c>
      <c r="B80" s="27"/>
      <c r="C80" s="28"/>
      <c r="D80" s="29"/>
      <c r="E80" s="78"/>
      <c r="F80" s="86" t="s">
        <v>76</v>
      </c>
      <c r="G80" s="86"/>
      <c r="H80" s="86"/>
      <c r="I80" s="70">
        <f>I57+I61+I69+I73+I65</f>
        <v>0</v>
      </c>
      <c r="J80" s="70">
        <f>J57+J61+J69+J73+J65</f>
        <v>0</v>
      </c>
      <c r="K80" s="70">
        <f>K57+K61+K69+K73+K65</f>
        <v>0</v>
      </c>
      <c r="L80" s="70">
        <f>L57+L61+L69+L73+L65</f>
        <v>0</v>
      </c>
      <c r="M80" s="64"/>
      <c r="N80" s="70"/>
      <c r="O80" s="64">
        <v>108</v>
      </c>
      <c r="P80" s="70"/>
      <c r="Q80" s="64">
        <f>Q73+Q61</f>
        <v>144</v>
      </c>
      <c r="R80" s="70"/>
      <c r="S80" s="64">
        <v>126</v>
      </c>
      <c r="T80" s="70"/>
      <c r="U80" s="67" t="s">
        <v>220</v>
      </c>
    </row>
    <row r="81" spans="1:21" ht="15">
      <c r="A81" s="30" t="s">
        <v>77</v>
      </c>
      <c r="B81" s="27"/>
      <c r="C81" s="28"/>
      <c r="D81" s="29"/>
      <c r="E81" s="78"/>
      <c r="F81" s="86"/>
      <c r="G81" s="86"/>
      <c r="H81" s="86"/>
      <c r="I81" s="70"/>
      <c r="J81" s="70"/>
      <c r="K81" s="70"/>
      <c r="L81" s="70"/>
      <c r="M81" s="65"/>
      <c r="N81" s="70"/>
      <c r="O81" s="65"/>
      <c r="P81" s="70"/>
      <c r="Q81" s="65"/>
      <c r="R81" s="70"/>
      <c r="S81" s="65"/>
      <c r="T81" s="70"/>
      <c r="U81" s="68"/>
    </row>
    <row r="82" spans="1:21" ht="15">
      <c r="A82" s="30" t="s">
        <v>78</v>
      </c>
      <c r="B82" s="27"/>
      <c r="C82" s="28"/>
      <c r="D82" s="29"/>
      <c r="E82" s="78"/>
      <c r="F82" s="86"/>
      <c r="G82" s="86"/>
      <c r="H82" s="86"/>
      <c r="I82" s="70"/>
      <c r="J82" s="70"/>
      <c r="K82" s="70"/>
      <c r="L82" s="70"/>
      <c r="M82" s="65"/>
      <c r="N82" s="70"/>
      <c r="O82" s="65"/>
      <c r="P82" s="70"/>
      <c r="Q82" s="65"/>
      <c r="R82" s="70"/>
      <c r="S82" s="65"/>
      <c r="T82" s="70"/>
      <c r="U82" s="68"/>
    </row>
    <row r="83" spans="1:21" ht="15">
      <c r="A83" s="30" t="s">
        <v>79</v>
      </c>
      <c r="B83" s="27"/>
      <c r="C83" s="28"/>
      <c r="D83" s="29"/>
      <c r="E83" s="78"/>
      <c r="F83" s="86"/>
      <c r="G83" s="86"/>
      <c r="H83" s="86"/>
      <c r="I83" s="70"/>
      <c r="J83" s="70"/>
      <c r="K83" s="70"/>
      <c r="L83" s="70"/>
      <c r="M83" s="66"/>
      <c r="N83" s="70"/>
      <c r="O83" s="66"/>
      <c r="P83" s="70"/>
      <c r="Q83" s="66"/>
      <c r="R83" s="70"/>
      <c r="S83" s="66"/>
      <c r="T83" s="70"/>
      <c r="U83" s="69"/>
    </row>
    <row r="84" spans="1:21" ht="15">
      <c r="A84" s="26"/>
      <c r="B84" s="31"/>
      <c r="C84" s="28"/>
      <c r="D84" s="29"/>
      <c r="E84" s="78"/>
      <c r="F84" s="87" t="s">
        <v>80</v>
      </c>
      <c r="G84" s="88"/>
      <c r="H84" s="89"/>
      <c r="I84" s="36">
        <v>2</v>
      </c>
      <c r="J84" s="36">
        <v>2</v>
      </c>
      <c r="K84" s="36">
        <v>2</v>
      </c>
      <c r="L84" s="36">
        <v>2</v>
      </c>
      <c r="M84" s="36"/>
      <c r="N84" s="36">
        <v>1</v>
      </c>
      <c r="O84" s="36"/>
      <c r="P84" s="36">
        <v>3</v>
      </c>
      <c r="Q84" s="36"/>
      <c r="R84" s="36">
        <v>1</v>
      </c>
      <c r="S84" s="36"/>
      <c r="T84" s="36">
        <v>2</v>
      </c>
      <c r="U84" s="45"/>
    </row>
    <row r="85" spans="1:21" ht="32.25" customHeight="1">
      <c r="A85" s="26" t="s">
        <v>81</v>
      </c>
      <c r="B85" s="31"/>
      <c r="C85" s="28"/>
      <c r="D85" s="29"/>
      <c r="E85" s="78"/>
      <c r="F85" s="83" t="s">
        <v>209</v>
      </c>
      <c r="G85" s="84"/>
      <c r="H85" s="85"/>
      <c r="I85" s="36">
        <v>1</v>
      </c>
      <c r="J85" s="36">
        <v>9</v>
      </c>
      <c r="K85" s="36">
        <v>4</v>
      </c>
      <c r="L85" s="36">
        <v>6</v>
      </c>
      <c r="M85" s="36"/>
      <c r="N85" s="36">
        <v>4</v>
      </c>
      <c r="O85" s="36"/>
      <c r="P85" s="36">
        <v>6</v>
      </c>
      <c r="Q85" s="36"/>
      <c r="R85" s="36">
        <v>3</v>
      </c>
      <c r="S85" s="36"/>
      <c r="T85" s="36">
        <v>7</v>
      </c>
      <c r="U85" s="45"/>
    </row>
    <row r="86" spans="1:21" ht="15">
      <c r="A86" s="32"/>
      <c r="B86" s="33"/>
      <c r="C86" s="34"/>
      <c r="D86" s="35"/>
      <c r="E86" s="79"/>
      <c r="F86" s="80" t="s">
        <v>82</v>
      </c>
      <c r="G86" s="81"/>
      <c r="H86" s="82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45"/>
    </row>
    <row r="87" spans="21:22" ht="12.75">
      <c r="U87" s="13"/>
      <c r="V87" s="13"/>
    </row>
    <row r="88" spans="2:22" ht="12.75">
      <c r="B88" s="16" t="s">
        <v>188</v>
      </c>
      <c r="C88" s="16"/>
      <c r="D88" s="16"/>
      <c r="E88" s="16"/>
      <c r="U88" s="13"/>
      <c r="V88" s="13"/>
    </row>
    <row r="89" spans="2:22" ht="12.75">
      <c r="B89" s="16" t="s">
        <v>189</v>
      </c>
      <c r="C89" s="16"/>
      <c r="D89" s="16"/>
      <c r="E89" s="16"/>
      <c r="U89" s="13"/>
      <c r="V89" s="13"/>
    </row>
    <row r="90" spans="2:22" ht="12.75">
      <c r="B90" s="16" t="s">
        <v>190</v>
      </c>
      <c r="C90" s="16"/>
      <c r="D90" s="16"/>
      <c r="E90" s="16"/>
      <c r="U90" s="13"/>
      <c r="V90" s="13"/>
    </row>
    <row r="91" spans="2:22" ht="12.75">
      <c r="B91" s="16" t="s">
        <v>191</v>
      </c>
      <c r="C91" s="16"/>
      <c r="D91" s="16"/>
      <c r="E91" s="16"/>
      <c r="U91" s="13"/>
      <c r="V91" s="13"/>
    </row>
    <row r="92" spans="21:22" ht="12.75">
      <c r="U92" s="13"/>
      <c r="V92" s="13"/>
    </row>
    <row r="93" spans="21:22" ht="12.75">
      <c r="U93" s="13"/>
      <c r="V93" s="13"/>
    </row>
    <row r="94" spans="21:22" ht="12.75">
      <c r="U94" s="13"/>
      <c r="V94" s="13"/>
    </row>
    <row r="95" spans="3:22" ht="12.75">
      <c r="C95" s="14" t="s">
        <v>172</v>
      </c>
      <c r="U95" s="13"/>
      <c r="V95" s="13"/>
    </row>
    <row r="96" spans="21:22" ht="12.75">
      <c r="U96" s="13"/>
      <c r="V96" s="13"/>
    </row>
    <row r="97" spans="21:22" ht="12.75">
      <c r="U97" s="13"/>
      <c r="V97" s="13"/>
    </row>
    <row r="98" spans="21:22" ht="12.75">
      <c r="U98" s="13"/>
      <c r="V98" s="13"/>
    </row>
    <row r="99" spans="21:22" ht="12.75">
      <c r="U99" s="13"/>
      <c r="V99" s="13"/>
    </row>
    <row r="100" spans="21:22" ht="12.75">
      <c r="U100" s="13"/>
      <c r="V100" s="13"/>
    </row>
    <row r="101" spans="21:22" ht="12.75">
      <c r="U101" s="13"/>
      <c r="V101" s="13"/>
    </row>
    <row r="102" spans="21:22" ht="12.75">
      <c r="U102" s="13"/>
      <c r="V102" s="13"/>
    </row>
    <row r="103" spans="21:22" ht="12.75">
      <c r="U103" s="13"/>
      <c r="V103" s="13"/>
    </row>
    <row r="104" spans="21:22" ht="12.75">
      <c r="U104" s="13"/>
      <c r="V104" s="13"/>
    </row>
  </sheetData>
  <sheetProtection/>
  <mergeCells count="36">
    <mergeCell ref="P80:P83"/>
    <mergeCell ref="R80:R83"/>
    <mergeCell ref="F86:H86"/>
    <mergeCell ref="N80:N83"/>
    <mergeCell ref="F80:H83"/>
    <mergeCell ref="F84:H84"/>
    <mergeCell ref="J80:J83"/>
    <mergeCell ref="D5:H5"/>
    <mergeCell ref="E78:E86"/>
    <mergeCell ref="F79:H79"/>
    <mergeCell ref="L80:L83"/>
    <mergeCell ref="F85:H85"/>
    <mergeCell ref="I80:I83"/>
    <mergeCell ref="F6:H6"/>
    <mergeCell ref="I6:J6"/>
    <mergeCell ref="F78:H78"/>
    <mergeCell ref="A1:T1"/>
    <mergeCell ref="A3:T3"/>
    <mergeCell ref="A5:A7"/>
    <mergeCell ref="B5:B7"/>
    <mergeCell ref="C5:C7"/>
    <mergeCell ref="D6:D7"/>
    <mergeCell ref="E6:E7"/>
    <mergeCell ref="A4:T4"/>
    <mergeCell ref="A2:T2"/>
    <mergeCell ref="K6:M6"/>
    <mergeCell ref="N6:Q6"/>
    <mergeCell ref="I5:U5"/>
    <mergeCell ref="R6:U6"/>
    <mergeCell ref="M80:M83"/>
    <mergeCell ref="O80:O83"/>
    <mergeCell ref="Q80:Q83"/>
    <mergeCell ref="S80:S83"/>
    <mergeCell ref="U80:U83"/>
    <mergeCell ref="K80:K83"/>
    <mergeCell ref="T80:T8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8"/>
  <sheetViews>
    <sheetView tabSelected="1" zoomScale="90" zoomScaleNormal="90" zoomScalePageLayoutView="0" workbookViewId="0" topLeftCell="A4">
      <selection activeCell="G21" sqref="G21"/>
    </sheetView>
  </sheetViews>
  <sheetFormatPr defaultColWidth="9.00390625" defaultRowHeight="12.75"/>
  <cols>
    <col min="2" max="2" width="24.625" style="0" customWidth="1"/>
    <col min="3" max="3" width="16.625" style="0" customWidth="1"/>
    <col min="4" max="4" width="15.875" style="0" customWidth="1"/>
    <col min="5" max="5" width="14.75390625" style="0" customWidth="1"/>
    <col min="6" max="6" width="15.75390625" style="0" customWidth="1"/>
    <col min="7" max="7" width="15.125" style="0" customWidth="1"/>
    <col min="8" max="8" width="16.875" style="0" customWidth="1"/>
    <col min="9" max="9" width="25.00390625" style="0" customWidth="1"/>
  </cols>
  <sheetData>
    <row r="1" spans="1:64" ht="20.25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4" ht="20.25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20.25">
      <c r="A3" s="90" t="s">
        <v>22</v>
      </c>
      <c r="B3" s="90"/>
      <c r="C3" s="90"/>
      <c r="D3" s="90"/>
      <c r="E3" s="90"/>
      <c r="F3" s="90"/>
      <c r="G3" s="90"/>
      <c r="H3" s="90"/>
      <c r="I3" s="9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 ht="30">
      <c r="A4" s="90" t="s">
        <v>95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30">
      <c r="A5" s="90" t="s">
        <v>98</v>
      </c>
      <c r="B5" s="90"/>
      <c r="C5" s="90"/>
      <c r="D5" s="90"/>
      <c r="E5" s="90"/>
      <c r="F5" s="90"/>
      <c r="G5" s="90"/>
      <c r="H5" s="90"/>
      <c r="I5" s="90"/>
      <c r="J5" s="9"/>
      <c r="K5" s="9"/>
      <c r="L5" s="9"/>
      <c r="M5" s="9"/>
      <c r="N5" s="9"/>
      <c r="O5" s="9"/>
      <c r="P5" s="9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20.25">
      <c r="A6" s="90" t="s">
        <v>227</v>
      </c>
      <c r="B6" s="90"/>
      <c r="C6" s="90"/>
      <c r="D6" s="90"/>
      <c r="E6" s="90"/>
      <c r="F6" s="90"/>
      <c r="G6" s="90"/>
      <c r="H6" s="90"/>
      <c r="I6" s="9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20.25">
      <c r="A7" s="90" t="s">
        <v>229</v>
      </c>
      <c r="B7" s="90"/>
      <c r="C7" s="90"/>
      <c r="D7" s="90"/>
      <c r="E7" s="90"/>
      <c r="F7" s="90"/>
      <c r="G7" s="90"/>
      <c r="H7" s="90"/>
      <c r="I7" s="9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ht="2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ht="13.5" thickBot="1"/>
    <row r="10" spans="1:9" ht="13.5" thickBot="1">
      <c r="A10" s="91" t="s">
        <v>85</v>
      </c>
      <c r="B10" s="91" t="s">
        <v>86</v>
      </c>
      <c r="C10" s="91" t="s">
        <v>20</v>
      </c>
      <c r="D10" s="94" t="s">
        <v>26</v>
      </c>
      <c r="E10" s="95"/>
      <c r="F10" s="91" t="s">
        <v>27</v>
      </c>
      <c r="G10" s="91" t="s">
        <v>52</v>
      </c>
      <c r="H10" s="91" t="s">
        <v>21</v>
      </c>
      <c r="I10" s="91" t="s">
        <v>87</v>
      </c>
    </row>
    <row r="11" spans="1:9" ht="12.75">
      <c r="A11" s="92"/>
      <c r="B11" s="92"/>
      <c r="C11" s="92"/>
      <c r="D11" s="91" t="s">
        <v>88</v>
      </c>
      <c r="E11" s="2" t="s">
        <v>89</v>
      </c>
      <c r="F11" s="92"/>
      <c r="G11" s="92"/>
      <c r="H11" s="92"/>
      <c r="I11" s="92"/>
    </row>
    <row r="12" spans="1:9" ht="13.5" thickBot="1">
      <c r="A12" s="93"/>
      <c r="B12" s="93"/>
      <c r="C12" s="93"/>
      <c r="D12" s="93"/>
      <c r="E12" s="3" t="s">
        <v>90</v>
      </c>
      <c r="F12" s="93"/>
      <c r="G12" s="93"/>
      <c r="H12" s="93"/>
      <c r="I12" s="93"/>
    </row>
    <row r="13" spans="1:9" ht="13.5" thickBo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</row>
    <row r="14" spans="1:9" ht="19.5" thickBot="1">
      <c r="A14" s="6" t="s">
        <v>91</v>
      </c>
      <c r="B14" s="10">
        <v>39</v>
      </c>
      <c r="C14" s="10">
        <v>0</v>
      </c>
      <c r="D14" s="10">
        <v>0</v>
      </c>
      <c r="E14" s="10">
        <v>0</v>
      </c>
      <c r="F14" s="10">
        <v>2</v>
      </c>
      <c r="G14" s="10" t="s">
        <v>97</v>
      </c>
      <c r="H14" s="10">
        <v>11</v>
      </c>
      <c r="I14" s="10">
        <f>B14+C14+F14+H14+D14</f>
        <v>52</v>
      </c>
    </row>
    <row r="15" spans="1:9" ht="19.5" thickBot="1">
      <c r="A15" s="6" t="s">
        <v>92</v>
      </c>
      <c r="B15" s="10">
        <v>36</v>
      </c>
      <c r="C15" s="10">
        <v>3</v>
      </c>
      <c r="D15" s="10">
        <v>0</v>
      </c>
      <c r="E15" s="10" t="s">
        <v>97</v>
      </c>
      <c r="F15" s="10">
        <v>2</v>
      </c>
      <c r="G15" s="10" t="s">
        <v>97</v>
      </c>
      <c r="H15" s="10">
        <v>11</v>
      </c>
      <c r="I15" s="10">
        <f>B15+C15+F15+H15+D15</f>
        <v>52</v>
      </c>
    </row>
    <row r="16" spans="1:9" ht="19.5" thickBot="1">
      <c r="A16" s="6" t="s">
        <v>93</v>
      </c>
      <c r="B16" s="10">
        <v>28</v>
      </c>
      <c r="C16" s="10">
        <v>5</v>
      </c>
      <c r="D16" s="10">
        <v>7</v>
      </c>
      <c r="E16" s="10" t="s">
        <v>97</v>
      </c>
      <c r="F16" s="10">
        <v>2</v>
      </c>
      <c r="G16" s="10" t="s">
        <v>97</v>
      </c>
      <c r="H16" s="10">
        <v>10</v>
      </c>
      <c r="I16" s="10">
        <f>B16+C16+F16+H16+D16</f>
        <v>52</v>
      </c>
    </row>
    <row r="17" spans="1:9" ht="19.5" thickBot="1">
      <c r="A17" s="6" t="s">
        <v>94</v>
      </c>
      <c r="B17" s="10">
        <v>22</v>
      </c>
      <c r="C17" s="10">
        <v>2</v>
      </c>
      <c r="D17" s="10">
        <v>6</v>
      </c>
      <c r="E17" s="10">
        <v>4</v>
      </c>
      <c r="F17" s="10">
        <v>1</v>
      </c>
      <c r="G17" s="10">
        <v>6</v>
      </c>
      <c r="H17" s="10">
        <v>2</v>
      </c>
      <c r="I17" s="10">
        <f>SUM(B17:H17)</f>
        <v>43</v>
      </c>
    </row>
    <row r="18" spans="1:9" ht="19.5" thickBot="1">
      <c r="A18" s="4" t="s">
        <v>0</v>
      </c>
      <c r="B18" s="10">
        <f aca="true" t="shared" si="0" ref="B18:G18">SUM(B14:B17)</f>
        <v>125</v>
      </c>
      <c r="C18" s="10">
        <f t="shared" si="0"/>
        <v>10</v>
      </c>
      <c r="D18" s="10">
        <f t="shared" si="0"/>
        <v>13</v>
      </c>
      <c r="E18" s="10">
        <f t="shared" si="0"/>
        <v>4</v>
      </c>
      <c r="F18" s="10">
        <f t="shared" si="0"/>
        <v>7</v>
      </c>
      <c r="G18" s="10">
        <f t="shared" si="0"/>
        <v>6</v>
      </c>
      <c r="H18" s="10">
        <f>SUM(H14:H17)</f>
        <v>34</v>
      </c>
      <c r="I18" s="10">
        <f>SUM(I15:I17)+I14</f>
        <v>199</v>
      </c>
    </row>
  </sheetData>
  <sheetProtection/>
  <mergeCells count="17">
    <mergeCell ref="A4:I4"/>
    <mergeCell ref="A1:I1"/>
    <mergeCell ref="A2:I2"/>
    <mergeCell ref="A3:I3"/>
    <mergeCell ref="A6:I6"/>
    <mergeCell ref="J4:P4"/>
    <mergeCell ref="A5:I5"/>
    <mergeCell ref="A7:I7"/>
    <mergeCell ref="H10:H12"/>
    <mergeCell ref="I10:I12"/>
    <mergeCell ref="D11:D12"/>
    <mergeCell ref="A10:A12"/>
    <mergeCell ref="B10:B12"/>
    <mergeCell ref="C10:C12"/>
    <mergeCell ref="D10:E10"/>
    <mergeCell ref="F10:F12"/>
    <mergeCell ref="G10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Tarasova</cp:lastModifiedBy>
  <cp:lastPrinted>2014-03-24T06:38:16Z</cp:lastPrinted>
  <dcterms:created xsi:type="dcterms:W3CDTF">2010-11-07T13:39:05Z</dcterms:created>
  <dcterms:modified xsi:type="dcterms:W3CDTF">2014-09-15T06:34:20Z</dcterms:modified>
  <cp:category/>
  <cp:version/>
  <cp:contentType/>
  <cp:contentStatus/>
</cp:coreProperties>
</file>