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9" i="1"/>
  <c r="Q51" s="1"/>
  <c r="H49"/>
  <c r="R10"/>
  <c r="N49"/>
  <c r="M49"/>
  <c r="L49"/>
  <c r="K49"/>
  <c r="I49"/>
  <c r="Q49" s="1"/>
  <c r="G44"/>
  <c r="G39"/>
  <c r="G34"/>
  <c r="F39"/>
  <c r="D48"/>
  <c r="D41"/>
  <c r="D43"/>
  <c r="E41"/>
  <c r="E42"/>
  <c r="D39" s="1"/>
  <c r="E43"/>
  <c r="D40"/>
  <c r="E40"/>
  <c r="D44"/>
  <c r="D45"/>
  <c r="D35"/>
  <c r="D23"/>
  <c r="D25"/>
  <c r="D26"/>
  <c r="D27"/>
  <c r="D28"/>
  <c r="D29"/>
  <c r="D30"/>
  <c r="D21"/>
  <c r="E23"/>
  <c r="E25"/>
  <c r="E26"/>
  <c r="E27"/>
  <c r="E28"/>
  <c r="E29"/>
  <c r="E30"/>
  <c r="E21"/>
  <c r="D9"/>
  <c r="D10"/>
  <c r="D11"/>
  <c r="D13"/>
  <c r="D14"/>
  <c r="D15"/>
  <c r="D16"/>
  <c r="D17"/>
  <c r="D18"/>
  <c r="D19"/>
  <c r="D8"/>
  <c r="D36"/>
  <c r="M51"/>
  <c r="K52"/>
  <c r="K51"/>
  <c r="J51"/>
  <c r="O49"/>
  <c r="F48"/>
  <c r="F45"/>
  <c r="F44" s="1"/>
  <c r="M44"/>
  <c r="F43"/>
  <c r="F41"/>
  <c r="F40"/>
  <c r="K39"/>
  <c r="F36"/>
  <c r="F35"/>
  <c r="E35" s="1"/>
  <c r="E34" s="1"/>
  <c r="K34"/>
  <c r="J34"/>
  <c r="F30"/>
  <c r="F29"/>
  <c r="F28"/>
  <c r="F27"/>
  <c r="F26"/>
  <c r="F25"/>
  <c r="F24"/>
  <c r="E24" s="1"/>
  <c r="F23"/>
  <c r="F22"/>
  <c r="E22" s="1"/>
  <c r="D22" s="1"/>
  <c r="O20"/>
  <c r="N20"/>
  <c r="M20"/>
  <c r="L20"/>
  <c r="K20"/>
  <c r="J20"/>
  <c r="I20"/>
  <c r="H20"/>
  <c r="G20"/>
  <c r="F19"/>
  <c r="E19" s="1"/>
  <c r="F18"/>
  <c r="E18" s="1"/>
  <c r="F17"/>
  <c r="E17" s="1"/>
  <c r="F16"/>
  <c r="E16" s="1"/>
  <c r="F15"/>
  <c r="E15" s="1"/>
  <c r="F14"/>
  <c r="E14" s="1"/>
  <c r="F13"/>
  <c r="E13" s="1"/>
  <c r="F12"/>
  <c r="E12" s="1"/>
  <c r="D12" s="1"/>
  <c r="D7" s="1"/>
  <c r="F11"/>
  <c r="E11" s="1"/>
  <c r="F10"/>
  <c r="E10" s="1"/>
  <c r="F9"/>
  <c r="E9" s="1"/>
  <c r="F8"/>
  <c r="E8" s="1"/>
  <c r="K7"/>
  <c r="J7"/>
  <c r="I7"/>
  <c r="H7"/>
  <c r="G7"/>
  <c r="F7"/>
  <c r="E33" l="1"/>
  <c r="E32" s="1"/>
  <c r="F34"/>
  <c r="D34" s="1"/>
  <c r="D33" s="1"/>
  <c r="D32" s="1"/>
  <c r="D24"/>
  <c r="D20" s="1"/>
  <c r="E20"/>
  <c r="F20"/>
  <c r="G33"/>
  <c r="G32" s="1"/>
  <c r="G49" s="1"/>
  <c r="F33"/>
  <c r="F32" s="1"/>
  <c r="E7"/>
  <c r="E49" s="1"/>
  <c r="F49" l="1"/>
  <c r="D49"/>
</calcChain>
</file>

<file path=xl/sharedStrings.xml><?xml version="1.0" encoding="utf-8"?>
<sst xmlns="http://schemas.openxmlformats.org/spreadsheetml/2006/main" count="167" uniqueCount="143">
  <si>
    <t>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</si>
  <si>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</si>
  <si>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</si>
  <si>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</si>
  <si>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</t>
  </si>
  <si>
    <t>максимальная</t>
  </si>
  <si>
    <t>самостоятельная учебная работа</t>
  </si>
  <si>
    <t>обязательная  аудиторная</t>
  </si>
  <si>
    <t>1 курс</t>
  </si>
  <si>
    <t>2 курс</t>
  </si>
  <si>
    <t>3 курс</t>
  </si>
  <si>
    <t>всего занятий</t>
  </si>
  <si>
    <t>1 семестр 17 недель</t>
  </si>
  <si>
    <t>2 семестр  22 недели</t>
  </si>
  <si>
    <t>3 семестр  16 недель</t>
  </si>
  <si>
    <t>4 семестр  20 недель</t>
  </si>
  <si>
    <t>4 семестр  3 недели</t>
  </si>
  <si>
    <t xml:space="preserve">5 семестр  12 недель </t>
  </si>
  <si>
    <t>О.00</t>
  </si>
  <si>
    <t>Общеобразовательный цикл</t>
  </si>
  <si>
    <t>ОДБ.01</t>
  </si>
  <si>
    <t>Русский язык</t>
  </si>
  <si>
    <t>"-,Э,-,-,-,-</t>
  </si>
  <si>
    <t>ОДБ.02</t>
  </si>
  <si>
    <t>Литература</t>
  </si>
  <si>
    <t>"-,ДЗ,ДЗ,-,-,-</t>
  </si>
  <si>
    <t>ОДБ.03</t>
  </si>
  <si>
    <t>Иностранный язык</t>
  </si>
  <si>
    <t>ОДБ.04</t>
  </si>
  <si>
    <t>История</t>
  </si>
  <si>
    <t>ОДБ.05</t>
  </si>
  <si>
    <t>Обществознание (вкл. экономику и право)</t>
  </si>
  <si>
    <t>"-,-,ДЗ,-,-,-</t>
  </si>
  <si>
    <t>ОДБ.06</t>
  </si>
  <si>
    <t>Химия</t>
  </si>
  <si>
    <t>"-,ДЗ,-,-,-,-</t>
  </si>
  <si>
    <t>ОДБ.07</t>
  </si>
  <si>
    <t>Биология</t>
  </si>
  <si>
    <t>ОДБ.08</t>
  </si>
  <si>
    <t>Физическая культура</t>
  </si>
  <si>
    <t>ДЗ,ДЗ,ДЗ,ДЗ,-,-</t>
  </si>
  <si>
    <t>ОДБ.09</t>
  </si>
  <si>
    <t>ОБЖ</t>
  </si>
  <si>
    <t>ОДП.10</t>
  </si>
  <si>
    <t>Математика</t>
  </si>
  <si>
    <t>ОДП.11</t>
  </si>
  <si>
    <t>Информатика и ИКТ</t>
  </si>
  <si>
    <t>ОДП.12</t>
  </si>
  <si>
    <t>Физика</t>
  </si>
  <si>
    <t>"-,ДЗ,Э,-,-,-</t>
  </si>
  <si>
    <t>ОП.00</t>
  </si>
  <si>
    <t>Общепрофессиональный цикл</t>
  </si>
  <si>
    <t>ОП.01</t>
  </si>
  <si>
    <t>Техническое черчение</t>
  </si>
  <si>
    <t>ОП.02</t>
  </si>
  <si>
    <t>Электротехника</t>
  </si>
  <si>
    <t>"-,-,-,ДЗ,-,-</t>
  </si>
  <si>
    <t>ОП.03</t>
  </si>
  <si>
    <t>Основы технической механики и слесарных работ</t>
  </si>
  <si>
    <t>ОП.04</t>
  </si>
  <si>
    <t>Материаловедение</t>
  </si>
  <si>
    <t>ОП.05</t>
  </si>
  <si>
    <t>Охрана труда</t>
  </si>
  <si>
    <t>"-,-,-,-,ДЗ,-</t>
  </si>
  <si>
    <t>ОП.06</t>
  </si>
  <si>
    <t>Безопасность жизнедеятельности</t>
  </si>
  <si>
    <t>ОП.07</t>
  </si>
  <si>
    <t>Основы экономики</t>
  </si>
  <si>
    <t>ОП.08</t>
  </si>
  <si>
    <t>ОП.09</t>
  </si>
  <si>
    <t>Проектирование профессиональной карьеры</t>
  </si>
  <si>
    <t>ОП.10</t>
  </si>
  <si>
    <t>Автоматизация производства</t>
  </si>
  <si>
    <t>П.00</t>
  </si>
  <si>
    <t>Профессиональный цикл</t>
  </si>
  <si>
    <t>ПМ.00</t>
  </si>
  <si>
    <t>Профессиональные модули</t>
  </si>
  <si>
    <t>ПМ.01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</si>
  <si>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предприятий</t>
  </si>
  <si>
    <t>МДК.01.01</t>
  </si>
  <si>
    <t>Основы слесарно-сборочных и электромонтажных работ</t>
  </si>
  <si>
    <t>МДК.01.02</t>
  </si>
  <si>
    <t>Организация работ по сборке, монтажу и ремонту электрооборудования промышленных организаций</t>
  </si>
  <si>
    <t>УП.01</t>
  </si>
  <si>
    <t>ПП.01</t>
  </si>
  <si>
    <t>ПМ.02</t>
  </si>
  <si>
    <t>Проверка и наладка электрооборудования</t>
  </si>
  <si>
    <t>МДК. 02.01</t>
  </si>
  <si>
    <t>Организация и технология проверки электрооборудования</t>
  </si>
  <si>
    <t>МДК. 02.02</t>
  </si>
  <si>
    <t>Контрольно-измерительные приборы</t>
  </si>
  <si>
    <t>УП.02</t>
  </si>
  <si>
    <t>ПП.02</t>
  </si>
  <si>
    <t>ПМ.03</t>
  </si>
  <si>
    <t>Устранение и предупреждение аварий и неполадок электрооборудования</t>
  </si>
  <si>
    <t>"-,-,-,-,Э,-</t>
  </si>
  <si>
    <t>МДК. 03.01</t>
  </si>
  <si>
    <t>Организация технического обслуживания электрооборудования промышленных организаций</t>
  </si>
  <si>
    <t>УП.03</t>
  </si>
  <si>
    <t>ПП.03</t>
  </si>
  <si>
    <t>ФК.00</t>
  </si>
  <si>
    <t xml:space="preserve">Физическая культура </t>
  </si>
  <si>
    <t>"-,-,-,ДЗ,ДЗ,-</t>
  </si>
  <si>
    <t>Всего</t>
  </si>
  <si>
    <t>ГИА</t>
  </si>
  <si>
    <t>Государственная (итоговая) аттестация</t>
  </si>
  <si>
    <t>1 нед</t>
  </si>
  <si>
    <t>Консультации на учебную группу по 100 часов в год (всего 250 часов)</t>
  </si>
  <si>
    <t>всего</t>
  </si>
  <si>
    <t>дисциплин и МДК</t>
  </si>
  <si>
    <t xml:space="preserve">Государственная (итоговая) аттестация </t>
  </si>
  <si>
    <t>учебной практики</t>
  </si>
  <si>
    <t>Выпускная квалификационная работа</t>
  </si>
  <si>
    <t>производственной практики</t>
  </si>
  <si>
    <t>в том числе лаб. и практических</t>
  </si>
  <si>
    <t>"-,ДЗ,-,ДЗ,-,-</t>
  </si>
  <si>
    <t>"-,-,-,-,-,-</t>
  </si>
  <si>
    <t>Информационные технологии в профессиональной деятельности</t>
  </si>
  <si>
    <t>краевого государственного автономного образовательного учреждения  среднего профессионального образования (среднее специальное учебное заведение) "Ачинский техникум нефти и газа"</t>
  </si>
  <si>
    <t xml:space="preserve">учебная практика </t>
  </si>
  <si>
    <t xml:space="preserve">производственная практика </t>
  </si>
  <si>
    <t>Распределение обязательной  нагрузки по курсам и семестрам</t>
  </si>
  <si>
    <t>"-/17/3</t>
  </si>
  <si>
    <t>Согласовано:</t>
  </si>
  <si>
    <t xml:space="preserve">Зам. директора по УР             ___________________Л.Д.Тарасова </t>
  </si>
  <si>
    <t>Зам. директора по УПР             ___________________А.В.Войнов</t>
  </si>
  <si>
    <t>Председатель ПЦК                    ________________С.В.Помелова</t>
  </si>
  <si>
    <t xml:space="preserve">Экзаменов </t>
  </si>
  <si>
    <t>Зачетов (дифференцированных)</t>
  </si>
  <si>
    <t>Зачетов</t>
  </si>
  <si>
    <t>"0/10/2</t>
  </si>
  <si>
    <t>"-/-5/3</t>
  </si>
  <si>
    <t>"-З/2/1</t>
  </si>
  <si>
    <t>"ДЗ,-,ДЗ,-,-,-</t>
  </si>
  <si>
    <t xml:space="preserve">5 семестр  4,5 недели </t>
  </si>
  <si>
    <t>6 семестр 1,5 недели</t>
  </si>
  <si>
    <t>"-/-/1</t>
  </si>
  <si>
    <t>"-/3/1</t>
  </si>
  <si>
    <t>ОП.11</t>
  </si>
  <si>
    <t>Организация учебной деятельности</t>
  </si>
  <si>
    <t>ДЗ, -, -, -, -, -, -, -</t>
  </si>
  <si>
    <t>"-,Э,Э,-,-,-</t>
  </si>
  <si>
    <t xml:space="preserve">по профессии  140446.03 Электромонтер по ремонту и обслуживанию электрооборудования (по отраслям)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</si>
</sst>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/>
    <xf numFmtId="0" fontId="5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7" fillId="0" borderId="4" xfId="0" applyFont="1" applyBorder="1" applyAlignment="1">
      <alignment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tabSelected="1" workbookViewId="0">
      <selection activeCell="H4" sqref="H4:O4"/>
    </sheetView>
  </sheetViews>
  <sheetFormatPr defaultRowHeight="15"/>
  <cols>
    <col min="1" max="1" width="11.42578125" customWidth="1"/>
    <col min="2" max="2" width="27.5703125" customWidth="1"/>
    <col min="3" max="3" width="13.28515625" customWidth="1"/>
    <col min="7" max="7" width="15.85546875" customWidth="1"/>
  </cols>
  <sheetData>
    <row r="1" spans="1:20" ht="18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</row>
    <row r="2" spans="1:20" ht="30.75" customHeight="1">
      <c r="A2" s="50" t="s">
        <v>118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2"/>
      <c r="Q2" s="12"/>
      <c r="R2" s="12"/>
      <c r="S2" s="12"/>
      <c r="T2" s="12"/>
    </row>
    <row r="3" spans="1:20">
      <c r="A3" s="50" t="s">
        <v>142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"/>
    </row>
    <row r="4" spans="1:20">
      <c r="A4" s="51" t="s">
        <v>1</v>
      </c>
      <c r="B4" s="52" t="s">
        <v>2</v>
      </c>
      <c r="C4" s="53" t="s">
        <v>3</v>
      </c>
      <c r="D4" s="46" t="s">
        <v>4</v>
      </c>
      <c r="E4" s="47"/>
      <c r="F4" s="47"/>
      <c r="G4" s="48"/>
      <c r="H4" s="54" t="s">
        <v>121</v>
      </c>
      <c r="I4" s="55"/>
      <c r="J4" s="55"/>
      <c r="K4" s="55"/>
      <c r="L4" s="55"/>
      <c r="M4" s="55"/>
      <c r="N4" s="55"/>
      <c r="O4" s="56"/>
      <c r="P4" s="1"/>
    </row>
    <row r="5" spans="1:20">
      <c r="A5" s="51"/>
      <c r="B5" s="52"/>
      <c r="C5" s="53"/>
      <c r="D5" s="53" t="s">
        <v>5</v>
      </c>
      <c r="E5" s="57" t="s">
        <v>6</v>
      </c>
      <c r="F5" s="54" t="s">
        <v>7</v>
      </c>
      <c r="G5" s="56"/>
      <c r="H5" s="59" t="s">
        <v>8</v>
      </c>
      <c r="I5" s="59"/>
      <c r="J5" s="46" t="s">
        <v>9</v>
      </c>
      <c r="K5" s="47"/>
      <c r="L5" s="48"/>
      <c r="M5" s="46" t="s">
        <v>10</v>
      </c>
      <c r="N5" s="47"/>
      <c r="O5" s="48"/>
      <c r="P5" s="1"/>
    </row>
    <row r="6" spans="1:20" ht="168" customHeight="1">
      <c r="A6" s="51"/>
      <c r="B6" s="52"/>
      <c r="C6" s="53"/>
      <c r="D6" s="53"/>
      <c r="E6" s="58"/>
      <c r="F6" s="13" t="s">
        <v>11</v>
      </c>
      <c r="G6" s="14" t="s">
        <v>114</v>
      </c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 t="s">
        <v>134</v>
      </c>
      <c r="O6" s="14" t="s">
        <v>135</v>
      </c>
      <c r="P6" s="1"/>
    </row>
    <row r="7" spans="1:20" ht="15" customHeight="1">
      <c r="A7" s="15" t="s">
        <v>18</v>
      </c>
      <c r="B7" s="16" t="s">
        <v>19</v>
      </c>
      <c r="C7" s="23" t="s">
        <v>122</v>
      </c>
      <c r="D7" s="15">
        <f>SUM(D8:D19)</f>
        <v>2661</v>
      </c>
      <c r="E7" s="15">
        <f>SUM(E8:E19)</f>
        <v>887</v>
      </c>
      <c r="F7" s="15">
        <f t="shared" ref="F7:K7" si="0">F8+F9+F10+F11+F12+F13+F14+F15+F16+F17+F18+F19</f>
        <v>1774</v>
      </c>
      <c r="G7" s="15">
        <f t="shared" si="0"/>
        <v>492</v>
      </c>
      <c r="H7" s="15">
        <f t="shared" si="0"/>
        <v>576</v>
      </c>
      <c r="I7" s="15">
        <f t="shared" si="0"/>
        <v>762</v>
      </c>
      <c r="J7" s="15">
        <f t="shared" si="0"/>
        <v>336</v>
      </c>
      <c r="K7" s="15">
        <f t="shared" si="0"/>
        <v>100</v>
      </c>
      <c r="L7" s="15"/>
      <c r="M7" s="15"/>
      <c r="N7" s="15"/>
      <c r="O7" s="15"/>
      <c r="P7" s="2"/>
    </row>
    <row r="8" spans="1:20">
      <c r="A8" s="10" t="s">
        <v>20</v>
      </c>
      <c r="B8" s="4" t="s">
        <v>21</v>
      </c>
      <c r="C8" s="5" t="s">
        <v>22</v>
      </c>
      <c r="D8" s="5">
        <f>E8+F8</f>
        <v>117</v>
      </c>
      <c r="E8" s="5">
        <f>F8*0.5</f>
        <v>39</v>
      </c>
      <c r="F8" s="17">
        <f t="shared" ref="F8:F19" si="1">H8+I8+J8+K8+L8+M8+N8+O8</f>
        <v>78</v>
      </c>
      <c r="G8" s="18"/>
      <c r="H8" s="5">
        <v>34</v>
      </c>
      <c r="I8" s="5">
        <v>44</v>
      </c>
      <c r="J8" s="5"/>
      <c r="K8" s="5"/>
      <c r="L8" s="5"/>
      <c r="M8" s="5"/>
      <c r="N8" s="5"/>
      <c r="O8" s="5"/>
      <c r="P8" s="1"/>
    </row>
    <row r="9" spans="1:20">
      <c r="A9" s="10" t="s">
        <v>23</v>
      </c>
      <c r="B9" s="4" t="s">
        <v>24</v>
      </c>
      <c r="C9" s="5" t="s">
        <v>25</v>
      </c>
      <c r="D9" s="5">
        <f t="shared" ref="D9:D19" si="2">E9+F9</f>
        <v>306</v>
      </c>
      <c r="E9" s="5">
        <f t="shared" ref="E9:E19" si="3">F9*0.5</f>
        <v>102</v>
      </c>
      <c r="F9" s="17">
        <f t="shared" si="1"/>
        <v>204</v>
      </c>
      <c r="G9" s="18"/>
      <c r="H9" s="5">
        <v>68</v>
      </c>
      <c r="I9" s="5">
        <v>88</v>
      </c>
      <c r="J9" s="5">
        <v>48</v>
      </c>
      <c r="K9" s="5"/>
      <c r="L9" s="5"/>
      <c r="M9" s="5"/>
      <c r="N9" s="5"/>
      <c r="O9" s="5"/>
      <c r="P9" s="1"/>
    </row>
    <row r="10" spans="1:20">
      <c r="A10" s="10" t="s">
        <v>26</v>
      </c>
      <c r="B10" s="4" t="s">
        <v>27</v>
      </c>
      <c r="C10" s="5" t="s">
        <v>115</v>
      </c>
      <c r="D10" s="5">
        <f t="shared" si="2"/>
        <v>255</v>
      </c>
      <c r="E10" s="5">
        <f t="shared" si="3"/>
        <v>85</v>
      </c>
      <c r="F10" s="17">
        <f t="shared" si="1"/>
        <v>170</v>
      </c>
      <c r="G10" s="11">
        <v>78</v>
      </c>
      <c r="H10" s="5">
        <v>34</v>
      </c>
      <c r="I10" s="5">
        <v>44</v>
      </c>
      <c r="J10" s="5">
        <v>32</v>
      </c>
      <c r="K10" s="5">
        <v>60</v>
      </c>
      <c r="L10" s="5"/>
      <c r="M10" s="5"/>
      <c r="N10" s="5"/>
      <c r="O10" s="5"/>
      <c r="P10" s="1"/>
      <c r="R10">
        <f>204-195</f>
        <v>9</v>
      </c>
    </row>
    <row r="11" spans="1:20">
      <c r="A11" s="10" t="s">
        <v>28</v>
      </c>
      <c r="B11" s="4" t="s">
        <v>29</v>
      </c>
      <c r="C11" s="5" t="s">
        <v>25</v>
      </c>
      <c r="D11" s="5">
        <f t="shared" si="2"/>
        <v>198</v>
      </c>
      <c r="E11" s="5">
        <f t="shared" si="3"/>
        <v>66</v>
      </c>
      <c r="F11" s="17">
        <f t="shared" si="1"/>
        <v>132</v>
      </c>
      <c r="G11" s="11">
        <v>60</v>
      </c>
      <c r="H11" s="5">
        <v>34</v>
      </c>
      <c r="I11" s="5">
        <v>66</v>
      </c>
      <c r="J11" s="5">
        <v>32</v>
      </c>
      <c r="K11" s="5"/>
      <c r="L11" s="5"/>
      <c r="M11" s="5"/>
      <c r="N11" s="5"/>
      <c r="O11" s="5"/>
      <c r="P11" s="1"/>
    </row>
    <row r="12" spans="1:20" ht="30">
      <c r="A12" s="10" t="s">
        <v>30</v>
      </c>
      <c r="B12" s="4" t="s">
        <v>31</v>
      </c>
      <c r="C12" s="5" t="s">
        <v>133</v>
      </c>
      <c r="D12" s="5">
        <f t="shared" si="2"/>
        <v>240</v>
      </c>
      <c r="E12" s="5">
        <f t="shared" si="3"/>
        <v>80</v>
      </c>
      <c r="F12" s="17">
        <f t="shared" si="1"/>
        <v>160</v>
      </c>
      <c r="G12" s="11"/>
      <c r="H12" s="5">
        <v>32</v>
      </c>
      <c r="I12" s="5">
        <v>80</v>
      </c>
      <c r="J12" s="5">
        <v>48</v>
      </c>
      <c r="K12" s="5"/>
      <c r="L12" s="5"/>
      <c r="M12" s="5"/>
      <c r="N12" s="5"/>
      <c r="O12" s="5"/>
      <c r="P12" s="1"/>
    </row>
    <row r="13" spans="1:20">
      <c r="A13" s="10" t="s">
        <v>33</v>
      </c>
      <c r="B13" s="4" t="s">
        <v>34</v>
      </c>
      <c r="C13" s="5" t="s">
        <v>35</v>
      </c>
      <c r="D13" s="5">
        <f t="shared" si="2"/>
        <v>117</v>
      </c>
      <c r="E13" s="5">
        <f t="shared" si="3"/>
        <v>39</v>
      </c>
      <c r="F13" s="17">
        <f t="shared" si="1"/>
        <v>78</v>
      </c>
      <c r="G13" s="11">
        <v>28</v>
      </c>
      <c r="H13" s="5">
        <v>34</v>
      </c>
      <c r="I13" s="5">
        <v>44</v>
      </c>
      <c r="J13" s="5"/>
      <c r="K13" s="5"/>
      <c r="L13" s="5"/>
      <c r="M13" s="5"/>
      <c r="N13" s="5"/>
      <c r="O13" s="5"/>
      <c r="P13" s="1"/>
    </row>
    <row r="14" spans="1:20">
      <c r="A14" s="10" t="s">
        <v>36</v>
      </c>
      <c r="B14" s="4" t="s">
        <v>37</v>
      </c>
      <c r="C14" s="5" t="s">
        <v>35</v>
      </c>
      <c r="D14" s="5">
        <f t="shared" si="2"/>
        <v>117</v>
      </c>
      <c r="E14" s="5">
        <f t="shared" si="3"/>
        <v>39</v>
      </c>
      <c r="F14" s="17">
        <f t="shared" si="1"/>
        <v>78</v>
      </c>
      <c r="G14" s="11">
        <v>15</v>
      </c>
      <c r="H14" s="5">
        <v>34</v>
      </c>
      <c r="I14" s="5">
        <v>44</v>
      </c>
      <c r="J14" s="5"/>
      <c r="K14" s="5"/>
      <c r="L14" s="5"/>
      <c r="M14" s="5"/>
      <c r="N14" s="5"/>
      <c r="O14" s="5"/>
      <c r="P14" s="1"/>
    </row>
    <row r="15" spans="1:20">
      <c r="A15" s="10" t="s">
        <v>38</v>
      </c>
      <c r="B15" s="4" t="s">
        <v>39</v>
      </c>
      <c r="C15" s="5" t="s">
        <v>40</v>
      </c>
      <c r="D15" s="9">
        <f t="shared" si="2"/>
        <v>307.5</v>
      </c>
      <c r="E15" s="9">
        <f t="shared" si="3"/>
        <v>102.5</v>
      </c>
      <c r="F15" s="17">
        <f t="shared" si="1"/>
        <v>205</v>
      </c>
      <c r="G15" s="11">
        <v>109</v>
      </c>
      <c r="H15" s="5">
        <v>51</v>
      </c>
      <c r="I15" s="5">
        <v>66</v>
      </c>
      <c r="J15" s="5">
        <v>48</v>
      </c>
      <c r="K15" s="5">
        <v>40</v>
      </c>
      <c r="L15" s="5"/>
      <c r="M15" s="18"/>
      <c r="N15" s="5"/>
      <c r="O15" s="5"/>
      <c r="P15" s="1"/>
    </row>
    <row r="16" spans="1:20">
      <c r="A16" s="10" t="s">
        <v>41</v>
      </c>
      <c r="B16" s="4" t="s">
        <v>42</v>
      </c>
      <c r="C16" s="5" t="s">
        <v>35</v>
      </c>
      <c r="D16" s="5">
        <f t="shared" si="2"/>
        <v>117</v>
      </c>
      <c r="E16" s="5">
        <f t="shared" si="3"/>
        <v>39</v>
      </c>
      <c r="F16" s="17">
        <f t="shared" si="1"/>
        <v>78</v>
      </c>
      <c r="G16" s="11"/>
      <c r="H16" s="5">
        <v>34</v>
      </c>
      <c r="I16" s="5">
        <v>44</v>
      </c>
      <c r="J16" s="5"/>
      <c r="K16" s="5"/>
      <c r="L16" s="5"/>
      <c r="M16" s="5"/>
      <c r="N16" s="5"/>
      <c r="O16" s="5"/>
      <c r="P16" s="1"/>
    </row>
    <row r="17" spans="1:16">
      <c r="A17" s="10" t="s">
        <v>43</v>
      </c>
      <c r="B17" s="4" t="s">
        <v>44</v>
      </c>
      <c r="C17" s="5" t="s">
        <v>141</v>
      </c>
      <c r="D17" s="5">
        <f t="shared" si="2"/>
        <v>462</v>
      </c>
      <c r="E17" s="5">
        <f t="shared" si="3"/>
        <v>154</v>
      </c>
      <c r="F17" s="17">
        <f t="shared" si="1"/>
        <v>308</v>
      </c>
      <c r="G17" s="11">
        <v>102</v>
      </c>
      <c r="H17" s="5">
        <v>102</v>
      </c>
      <c r="I17" s="5">
        <v>110</v>
      </c>
      <c r="J17" s="5">
        <v>96</v>
      </c>
      <c r="K17" s="5"/>
      <c r="L17" s="5"/>
      <c r="M17" s="5"/>
      <c r="N17" s="5"/>
      <c r="O17" s="5"/>
      <c r="P17" s="1"/>
    </row>
    <row r="18" spans="1:16">
      <c r="A18" s="10" t="s">
        <v>45</v>
      </c>
      <c r="B18" s="4" t="s">
        <v>46</v>
      </c>
      <c r="C18" s="5" t="s">
        <v>35</v>
      </c>
      <c r="D18" s="5">
        <f t="shared" si="2"/>
        <v>150</v>
      </c>
      <c r="E18" s="5">
        <f t="shared" si="3"/>
        <v>50</v>
      </c>
      <c r="F18" s="17">
        <f t="shared" si="1"/>
        <v>100</v>
      </c>
      <c r="G18" s="11">
        <v>60</v>
      </c>
      <c r="H18" s="5">
        <v>34</v>
      </c>
      <c r="I18" s="5">
        <v>66</v>
      </c>
      <c r="J18" s="5"/>
      <c r="K18" s="5"/>
      <c r="L18" s="5"/>
      <c r="M18" s="5"/>
      <c r="N18" s="5"/>
      <c r="O18" s="5"/>
      <c r="P18" s="1"/>
    </row>
    <row r="19" spans="1:16">
      <c r="A19" s="10" t="s">
        <v>47</v>
      </c>
      <c r="B19" s="4" t="s">
        <v>48</v>
      </c>
      <c r="C19" s="5" t="s">
        <v>49</v>
      </c>
      <c r="D19" s="9">
        <f t="shared" si="2"/>
        <v>274.5</v>
      </c>
      <c r="E19" s="9">
        <f t="shared" si="3"/>
        <v>91.5</v>
      </c>
      <c r="F19" s="17">
        <f t="shared" si="1"/>
        <v>183</v>
      </c>
      <c r="G19" s="11">
        <v>40</v>
      </c>
      <c r="H19" s="5">
        <v>85</v>
      </c>
      <c r="I19" s="5">
        <v>66</v>
      </c>
      <c r="J19" s="5">
        <v>32</v>
      </c>
      <c r="K19" s="5"/>
      <c r="L19" s="5"/>
      <c r="M19" s="5"/>
      <c r="N19" s="5"/>
      <c r="O19" s="5"/>
      <c r="P19" s="1"/>
    </row>
    <row r="20" spans="1:16" ht="28.5">
      <c r="A20" s="15" t="s">
        <v>50</v>
      </c>
      <c r="B20" s="16" t="s">
        <v>51</v>
      </c>
      <c r="C20" s="23" t="s">
        <v>130</v>
      </c>
      <c r="D20" s="6">
        <f>D21+D22+D23+D24+D25+D26+D27+D28+D29+D30</f>
        <v>729</v>
      </c>
      <c r="E20" s="6">
        <f>E21+E22+E23+E24+E25+E26+E27+E28+E29+E30</f>
        <v>243</v>
      </c>
      <c r="F20" s="17">
        <f t="shared" ref="F20:O20" si="4">F21+F22+F23+F24+F25+F26+F27+F28+F29+F30</f>
        <v>486</v>
      </c>
      <c r="G20" s="6">
        <f t="shared" si="4"/>
        <v>158</v>
      </c>
      <c r="H20" s="6">
        <f t="shared" si="4"/>
        <v>0</v>
      </c>
      <c r="I20" s="6">
        <f t="shared" si="4"/>
        <v>30</v>
      </c>
      <c r="J20" s="6">
        <f t="shared" si="4"/>
        <v>108</v>
      </c>
      <c r="K20" s="6">
        <f t="shared" si="4"/>
        <v>60</v>
      </c>
      <c r="L20" s="6">
        <f t="shared" si="4"/>
        <v>0</v>
      </c>
      <c r="M20" s="6">
        <f t="shared" si="4"/>
        <v>288</v>
      </c>
      <c r="N20" s="6">
        <f t="shared" si="4"/>
        <v>0</v>
      </c>
      <c r="O20" s="6">
        <f t="shared" si="4"/>
        <v>0</v>
      </c>
      <c r="P20" s="2"/>
    </row>
    <row r="21" spans="1:16">
      <c r="A21" s="10" t="s">
        <v>52</v>
      </c>
      <c r="B21" s="4" t="s">
        <v>53</v>
      </c>
      <c r="C21" s="5" t="s">
        <v>35</v>
      </c>
      <c r="D21" s="5">
        <f>E21+F21</f>
        <v>66</v>
      </c>
      <c r="E21" s="5">
        <f>0.5*F21</f>
        <v>22</v>
      </c>
      <c r="F21" s="17">
        <v>44</v>
      </c>
      <c r="G21" s="11">
        <v>28</v>
      </c>
      <c r="H21" s="5"/>
      <c r="I21" s="5"/>
      <c r="J21" s="5">
        <v>44</v>
      </c>
      <c r="K21" s="5"/>
      <c r="L21" s="5"/>
      <c r="M21" s="5"/>
      <c r="N21" s="5"/>
      <c r="O21" s="5"/>
      <c r="P21" s="1"/>
    </row>
    <row r="22" spans="1:16">
      <c r="A22" s="10" t="s">
        <v>54</v>
      </c>
      <c r="B22" s="4" t="s">
        <v>55</v>
      </c>
      <c r="C22" s="5" t="s">
        <v>102</v>
      </c>
      <c r="D22" s="5">
        <f t="shared" ref="D22:D30" si="5">E22+F22</f>
        <v>102</v>
      </c>
      <c r="E22" s="5">
        <f t="shared" ref="E22:E30" si="6">0.5*F22</f>
        <v>34</v>
      </c>
      <c r="F22" s="17">
        <f t="shared" ref="F22:F48" si="7">H22+I22+J22+K22+L22+M22+N22+O22</f>
        <v>68</v>
      </c>
      <c r="G22" s="11"/>
      <c r="H22" s="5"/>
      <c r="I22" s="5"/>
      <c r="J22" s="5"/>
      <c r="K22" s="5">
        <v>20</v>
      </c>
      <c r="L22" s="5"/>
      <c r="M22" s="5">
        <v>48</v>
      </c>
      <c r="N22" s="5"/>
      <c r="O22" s="5"/>
      <c r="P22" s="1"/>
    </row>
    <row r="23" spans="1:16" ht="30">
      <c r="A23" s="10" t="s">
        <v>57</v>
      </c>
      <c r="B23" s="4" t="s">
        <v>58</v>
      </c>
      <c r="C23" s="5" t="s">
        <v>32</v>
      </c>
      <c r="D23" s="5">
        <f t="shared" si="5"/>
        <v>48</v>
      </c>
      <c r="E23" s="5">
        <f t="shared" si="6"/>
        <v>16</v>
      </c>
      <c r="F23" s="17">
        <f t="shared" si="7"/>
        <v>32</v>
      </c>
      <c r="G23" s="11">
        <v>8</v>
      </c>
      <c r="H23" s="5"/>
      <c r="I23" s="5"/>
      <c r="J23" s="5">
        <v>32</v>
      </c>
      <c r="K23" s="5"/>
      <c r="L23" s="5"/>
      <c r="M23" s="5"/>
      <c r="N23" s="5"/>
      <c r="O23" s="5"/>
      <c r="P23" s="1"/>
    </row>
    <row r="24" spans="1:16">
      <c r="A24" s="10" t="s">
        <v>59</v>
      </c>
      <c r="B24" s="4" t="s">
        <v>60</v>
      </c>
      <c r="C24" s="5" t="s">
        <v>25</v>
      </c>
      <c r="D24" s="5">
        <f t="shared" si="5"/>
        <v>93</v>
      </c>
      <c r="E24" s="5">
        <f t="shared" si="6"/>
        <v>31</v>
      </c>
      <c r="F24" s="17">
        <f t="shared" si="7"/>
        <v>62</v>
      </c>
      <c r="G24" s="11">
        <v>24</v>
      </c>
      <c r="H24" s="5"/>
      <c r="I24" s="5">
        <v>30</v>
      </c>
      <c r="J24" s="5">
        <v>32</v>
      </c>
      <c r="K24" s="5"/>
      <c r="L24" s="5"/>
      <c r="M24" s="5"/>
      <c r="N24" s="5"/>
      <c r="O24" s="5"/>
      <c r="P24" s="1"/>
    </row>
    <row r="25" spans="1:16">
      <c r="A25" s="10" t="s">
        <v>61</v>
      </c>
      <c r="B25" s="4" t="s">
        <v>62</v>
      </c>
      <c r="C25" s="5" t="s">
        <v>95</v>
      </c>
      <c r="D25" s="5">
        <f t="shared" si="5"/>
        <v>90</v>
      </c>
      <c r="E25" s="5">
        <f t="shared" si="6"/>
        <v>30</v>
      </c>
      <c r="F25" s="17">
        <f t="shared" si="7"/>
        <v>60</v>
      </c>
      <c r="G25" s="11">
        <v>20</v>
      </c>
      <c r="H25" s="5"/>
      <c r="I25" s="5"/>
      <c r="J25" s="5"/>
      <c r="K25" s="5"/>
      <c r="L25" s="5"/>
      <c r="M25" s="5">
        <v>60</v>
      </c>
      <c r="N25" s="5"/>
      <c r="O25" s="5"/>
      <c r="P25" s="1"/>
    </row>
    <row r="26" spans="1:16" ht="30">
      <c r="A26" s="10" t="s">
        <v>64</v>
      </c>
      <c r="B26" s="4" t="s">
        <v>65</v>
      </c>
      <c r="C26" s="5" t="s">
        <v>56</v>
      </c>
      <c r="D26" s="5">
        <f t="shared" si="5"/>
        <v>60</v>
      </c>
      <c r="E26" s="5">
        <f t="shared" si="6"/>
        <v>20</v>
      </c>
      <c r="F26" s="17">
        <f t="shared" si="7"/>
        <v>40</v>
      </c>
      <c r="G26" s="11"/>
      <c r="H26" s="5"/>
      <c r="I26" s="5"/>
      <c r="J26" s="5"/>
      <c r="K26" s="5">
        <v>40</v>
      </c>
      <c r="L26" s="5"/>
      <c r="M26" s="5"/>
      <c r="N26" s="5"/>
      <c r="O26" s="5"/>
      <c r="P26" s="1"/>
    </row>
    <row r="27" spans="1:16">
      <c r="A27" s="10" t="s">
        <v>66</v>
      </c>
      <c r="B27" s="4" t="s">
        <v>67</v>
      </c>
      <c r="C27" s="5" t="s">
        <v>63</v>
      </c>
      <c r="D27" s="5">
        <f t="shared" si="5"/>
        <v>54</v>
      </c>
      <c r="E27" s="5">
        <f t="shared" si="6"/>
        <v>18</v>
      </c>
      <c r="F27" s="17">
        <f t="shared" si="7"/>
        <v>36</v>
      </c>
      <c r="G27" s="11">
        <v>12</v>
      </c>
      <c r="H27" s="5"/>
      <c r="I27" s="5"/>
      <c r="J27" s="5"/>
      <c r="K27" s="5"/>
      <c r="L27" s="5"/>
      <c r="M27" s="5">
        <v>36</v>
      </c>
      <c r="N27" s="5"/>
      <c r="O27" s="5"/>
      <c r="P27" s="1"/>
    </row>
    <row r="28" spans="1:16" ht="50.25" customHeight="1">
      <c r="A28" s="10" t="s">
        <v>68</v>
      </c>
      <c r="B28" s="4" t="s">
        <v>117</v>
      </c>
      <c r="C28" s="5" t="s">
        <v>63</v>
      </c>
      <c r="D28" s="5">
        <f t="shared" si="5"/>
        <v>90</v>
      </c>
      <c r="E28" s="5">
        <f t="shared" si="6"/>
        <v>30</v>
      </c>
      <c r="F28" s="17">
        <f t="shared" si="7"/>
        <v>60</v>
      </c>
      <c r="G28" s="11">
        <v>42</v>
      </c>
      <c r="H28" s="5"/>
      <c r="I28" s="5"/>
      <c r="J28" s="5"/>
      <c r="K28" s="5"/>
      <c r="L28" s="5"/>
      <c r="M28" s="5">
        <v>60</v>
      </c>
      <c r="N28" s="5"/>
      <c r="O28" s="5"/>
      <c r="P28" s="1"/>
    </row>
    <row r="29" spans="1:16" ht="30">
      <c r="A29" s="10" t="s">
        <v>69</v>
      </c>
      <c r="B29" s="4" t="s">
        <v>70</v>
      </c>
      <c r="C29" s="5" t="s">
        <v>63</v>
      </c>
      <c r="D29" s="5">
        <f t="shared" si="5"/>
        <v>54</v>
      </c>
      <c r="E29" s="5">
        <f t="shared" si="6"/>
        <v>18</v>
      </c>
      <c r="F29" s="17">
        <f t="shared" si="7"/>
        <v>36</v>
      </c>
      <c r="G29" s="11">
        <v>8</v>
      </c>
      <c r="H29" s="5"/>
      <c r="I29" s="5"/>
      <c r="J29" s="5"/>
      <c r="K29" s="5"/>
      <c r="L29" s="5"/>
      <c r="M29" s="5">
        <v>36</v>
      </c>
      <c r="N29" s="5"/>
      <c r="O29" s="5"/>
      <c r="P29" s="1"/>
    </row>
    <row r="30" spans="1:16" ht="30">
      <c r="A30" s="10" t="s">
        <v>71</v>
      </c>
      <c r="B30" s="4" t="s">
        <v>72</v>
      </c>
      <c r="C30" s="5" t="s">
        <v>63</v>
      </c>
      <c r="D30" s="5">
        <f t="shared" si="5"/>
        <v>72</v>
      </c>
      <c r="E30" s="5">
        <f t="shared" si="6"/>
        <v>24</v>
      </c>
      <c r="F30" s="17">
        <f t="shared" si="7"/>
        <v>48</v>
      </c>
      <c r="G30" s="11">
        <v>16</v>
      </c>
      <c r="H30" s="5"/>
      <c r="I30" s="5"/>
      <c r="J30" s="5"/>
      <c r="K30" s="5"/>
      <c r="L30" s="5"/>
      <c r="M30" s="5">
        <v>48</v>
      </c>
      <c r="N30" s="5"/>
      <c r="O30" s="5"/>
      <c r="P30" s="1"/>
    </row>
    <row r="31" spans="1:16" ht="30">
      <c r="A31" s="10" t="s">
        <v>138</v>
      </c>
      <c r="B31" s="4" t="s">
        <v>139</v>
      </c>
      <c r="C31" s="5" t="s">
        <v>140</v>
      </c>
      <c r="D31" s="5">
        <v>54</v>
      </c>
      <c r="E31" s="5">
        <v>18</v>
      </c>
      <c r="F31" s="17">
        <v>36</v>
      </c>
      <c r="G31" s="11">
        <v>12</v>
      </c>
      <c r="H31" s="5">
        <v>36</v>
      </c>
      <c r="I31" s="5"/>
      <c r="J31" s="5"/>
      <c r="K31" s="5"/>
      <c r="L31" s="5"/>
      <c r="M31" s="5"/>
      <c r="N31" s="5"/>
      <c r="O31" s="5"/>
      <c r="P31" s="1"/>
    </row>
    <row r="32" spans="1:16">
      <c r="A32" s="15" t="s">
        <v>73</v>
      </c>
      <c r="B32" s="16" t="s">
        <v>74</v>
      </c>
      <c r="C32" s="6"/>
      <c r="D32" s="6">
        <f>D33</f>
        <v>1044</v>
      </c>
      <c r="E32" s="6">
        <f>E33</f>
        <v>216</v>
      </c>
      <c r="F32" s="17">
        <f>F33</f>
        <v>432</v>
      </c>
      <c r="G32" s="6">
        <f>G33</f>
        <v>152</v>
      </c>
      <c r="H32" s="6"/>
      <c r="I32" s="6"/>
      <c r="J32" s="6"/>
      <c r="K32" s="6"/>
      <c r="L32" s="6"/>
      <c r="M32" s="6"/>
      <c r="N32" s="6"/>
      <c r="O32" s="6"/>
      <c r="P32" s="2"/>
    </row>
    <row r="33" spans="1:16" ht="28.5">
      <c r="A33" s="15" t="s">
        <v>75</v>
      </c>
      <c r="B33" s="16" t="s">
        <v>76</v>
      </c>
      <c r="C33" s="15" t="s">
        <v>131</v>
      </c>
      <c r="D33" s="6">
        <f>D34+D39+D44</f>
        <v>1044</v>
      </c>
      <c r="E33" s="6">
        <f>E34+E39+E44</f>
        <v>216</v>
      </c>
      <c r="F33" s="17">
        <f>F34+F39+F44</f>
        <v>432</v>
      </c>
      <c r="G33" s="6">
        <f>G34+G39+G44</f>
        <v>152</v>
      </c>
      <c r="H33" s="6"/>
      <c r="I33" s="6"/>
      <c r="J33" s="6"/>
      <c r="K33" s="6"/>
      <c r="L33" s="6"/>
      <c r="M33" s="6"/>
      <c r="N33" s="6"/>
      <c r="O33" s="6"/>
      <c r="P33" s="2"/>
    </row>
    <row r="34" spans="1:16" ht="114">
      <c r="A34" s="15" t="s">
        <v>77</v>
      </c>
      <c r="B34" s="20" t="s">
        <v>78</v>
      </c>
      <c r="C34" s="6" t="s">
        <v>132</v>
      </c>
      <c r="D34" s="6">
        <f>E34+F34</f>
        <v>444</v>
      </c>
      <c r="E34" s="6">
        <f>E35+E36</f>
        <v>148</v>
      </c>
      <c r="F34" s="17">
        <f>F35+F36</f>
        <v>296</v>
      </c>
      <c r="G34" s="6">
        <f>G35+G36</f>
        <v>116</v>
      </c>
      <c r="H34" s="6"/>
      <c r="I34" s="6"/>
      <c r="J34" s="6">
        <f>J35+J36</f>
        <v>36</v>
      </c>
      <c r="K34" s="6">
        <f>K35+K36</f>
        <v>260</v>
      </c>
      <c r="L34" s="6"/>
      <c r="M34" s="6"/>
      <c r="N34" s="6"/>
      <c r="O34" s="6"/>
      <c r="P34" s="2"/>
    </row>
    <row r="35" spans="1:16" ht="30">
      <c r="A35" s="10" t="s">
        <v>79</v>
      </c>
      <c r="B35" s="4" t="s">
        <v>80</v>
      </c>
      <c r="C35" s="5" t="s">
        <v>32</v>
      </c>
      <c r="D35" s="5">
        <f>D36+D37+D38</f>
        <v>684</v>
      </c>
      <c r="E35" s="5">
        <f>0.5*F35</f>
        <v>48</v>
      </c>
      <c r="F35" s="21">
        <f t="shared" si="7"/>
        <v>96</v>
      </c>
      <c r="G35" s="11">
        <v>52</v>
      </c>
      <c r="H35" s="5"/>
      <c r="I35" s="5"/>
      <c r="J35" s="18">
        <v>36</v>
      </c>
      <c r="K35" s="18">
        <v>60</v>
      </c>
      <c r="L35" s="5"/>
      <c r="M35" s="5"/>
      <c r="N35" s="5"/>
      <c r="O35" s="5"/>
      <c r="P35" s="1"/>
    </row>
    <row r="36" spans="1:16" ht="60">
      <c r="A36" s="10" t="s">
        <v>81</v>
      </c>
      <c r="B36" s="4" t="s">
        <v>82</v>
      </c>
      <c r="C36" s="5" t="s">
        <v>116</v>
      </c>
      <c r="D36" s="5">
        <f>F36+E36</f>
        <v>300</v>
      </c>
      <c r="E36" s="5">
        <v>100</v>
      </c>
      <c r="F36" s="21">
        <f t="shared" si="7"/>
        <v>200</v>
      </c>
      <c r="G36" s="11">
        <v>64</v>
      </c>
      <c r="H36" s="5"/>
      <c r="I36" s="5"/>
      <c r="J36" s="5"/>
      <c r="K36" s="5">
        <v>200</v>
      </c>
      <c r="L36" s="5"/>
      <c r="M36" s="5"/>
      <c r="N36" s="5"/>
      <c r="O36" s="5"/>
      <c r="P36" s="1"/>
    </row>
    <row r="37" spans="1:16">
      <c r="A37" s="10" t="s">
        <v>83</v>
      </c>
      <c r="B37" s="4" t="s">
        <v>119</v>
      </c>
      <c r="C37" s="5" t="s">
        <v>32</v>
      </c>
      <c r="D37" s="5">
        <v>276</v>
      </c>
      <c r="E37" s="5"/>
      <c r="F37" s="17"/>
      <c r="G37" s="11"/>
      <c r="H37" s="5"/>
      <c r="I37" s="5"/>
      <c r="J37" s="5">
        <v>96</v>
      </c>
      <c r="K37" s="5">
        <v>180</v>
      </c>
      <c r="L37" s="5"/>
      <c r="M37" s="5"/>
      <c r="N37" s="5"/>
      <c r="O37" s="5"/>
      <c r="P37" s="1"/>
    </row>
    <row r="38" spans="1:16">
      <c r="A38" s="10" t="s">
        <v>84</v>
      </c>
      <c r="B38" s="4" t="s">
        <v>120</v>
      </c>
      <c r="C38" s="5" t="s">
        <v>116</v>
      </c>
      <c r="D38" s="5">
        <v>108</v>
      </c>
      <c r="E38" s="5"/>
      <c r="F38" s="17"/>
      <c r="G38" s="11"/>
      <c r="H38" s="5"/>
      <c r="I38" s="5"/>
      <c r="J38" s="5"/>
      <c r="K38" s="5"/>
      <c r="L38" s="5">
        <v>108</v>
      </c>
      <c r="M38" s="5"/>
      <c r="N38" s="5"/>
      <c r="O38" s="5"/>
      <c r="P38" s="1"/>
    </row>
    <row r="39" spans="1:16" ht="28.5">
      <c r="A39" s="15" t="s">
        <v>85</v>
      </c>
      <c r="B39" s="20" t="s">
        <v>86</v>
      </c>
      <c r="C39" s="15" t="s">
        <v>136</v>
      </c>
      <c r="D39" s="6">
        <f>D40+D41+D42</f>
        <v>120</v>
      </c>
      <c r="E39" s="6">
        <v>20</v>
      </c>
      <c r="F39" s="17">
        <f>F40+F41</f>
        <v>40</v>
      </c>
      <c r="G39" s="6">
        <f>G40+G41</f>
        <v>0</v>
      </c>
      <c r="H39" s="6"/>
      <c r="I39" s="6"/>
      <c r="J39" s="6"/>
      <c r="K39" s="6">
        <f>K40+K41</f>
        <v>40</v>
      </c>
      <c r="L39" s="6"/>
      <c r="M39" s="6"/>
      <c r="N39" s="6"/>
      <c r="O39" s="6"/>
      <c r="P39" s="2"/>
    </row>
    <row r="40" spans="1:16" ht="45">
      <c r="A40" s="10" t="s">
        <v>87</v>
      </c>
      <c r="B40" s="4" t="s">
        <v>88</v>
      </c>
      <c r="C40" s="10" t="s">
        <v>116</v>
      </c>
      <c r="D40" s="5">
        <f>E40+F40</f>
        <v>30</v>
      </c>
      <c r="E40" s="5">
        <f>0.5*F40</f>
        <v>10</v>
      </c>
      <c r="F40" s="21">
        <f t="shared" si="7"/>
        <v>20</v>
      </c>
      <c r="G40" s="11"/>
      <c r="H40" s="5"/>
      <c r="I40" s="5"/>
      <c r="J40" s="5"/>
      <c r="K40" s="5">
        <v>20</v>
      </c>
      <c r="L40" s="5"/>
      <c r="M40" s="5"/>
      <c r="N40" s="5"/>
      <c r="O40" s="5"/>
      <c r="P40" s="1"/>
    </row>
    <row r="41" spans="1:16" ht="30">
      <c r="A41" s="10" t="s">
        <v>89</v>
      </c>
      <c r="B41" s="4" t="s">
        <v>90</v>
      </c>
      <c r="C41" s="10" t="s">
        <v>116</v>
      </c>
      <c r="D41" s="5">
        <f t="shared" ref="D41:D43" si="8">E41+F41</f>
        <v>30</v>
      </c>
      <c r="E41" s="5">
        <f t="shared" ref="E41:E43" si="9">0.5*F41</f>
        <v>10</v>
      </c>
      <c r="F41" s="21">
        <f t="shared" si="7"/>
        <v>20</v>
      </c>
      <c r="G41" s="11"/>
      <c r="H41" s="5"/>
      <c r="I41" s="5"/>
      <c r="J41" s="5"/>
      <c r="K41" s="5">
        <v>20</v>
      </c>
      <c r="L41" s="5"/>
      <c r="M41" s="5"/>
      <c r="N41" s="5"/>
      <c r="O41" s="5"/>
      <c r="P41" s="1"/>
    </row>
    <row r="42" spans="1:16">
      <c r="A42" s="10" t="s">
        <v>91</v>
      </c>
      <c r="B42" s="4" t="s">
        <v>119</v>
      </c>
      <c r="C42" s="10" t="s">
        <v>116</v>
      </c>
      <c r="D42" s="5">
        <v>60</v>
      </c>
      <c r="E42" s="5">
        <f t="shared" si="9"/>
        <v>0</v>
      </c>
      <c r="F42" s="17"/>
      <c r="G42" s="11"/>
      <c r="H42" s="5"/>
      <c r="I42" s="5"/>
      <c r="J42" s="5"/>
      <c r="K42" s="5">
        <v>60</v>
      </c>
      <c r="L42" s="5"/>
      <c r="M42" s="5"/>
      <c r="N42" s="5"/>
      <c r="O42" s="5"/>
      <c r="P42" s="1"/>
    </row>
    <row r="43" spans="1:16">
      <c r="A43" s="10" t="s">
        <v>92</v>
      </c>
      <c r="B43" s="4" t="s">
        <v>120</v>
      </c>
      <c r="C43" s="10" t="s">
        <v>116</v>
      </c>
      <c r="D43" s="5">
        <f t="shared" si="8"/>
        <v>0</v>
      </c>
      <c r="E43" s="5">
        <f t="shared" si="9"/>
        <v>0</v>
      </c>
      <c r="F43" s="17">
        <f t="shared" si="7"/>
        <v>0</v>
      </c>
      <c r="G43" s="11"/>
      <c r="H43" s="5"/>
      <c r="I43" s="5"/>
      <c r="J43" s="5"/>
      <c r="K43" s="5"/>
      <c r="L43" s="5"/>
      <c r="M43" s="5"/>
      <c r="N43" s="5"/>
      <c r="O43" s="5"/>
      <c r="P43" s="1"/>
    </row>
    <row r="44" spans="1:16" ht="57">
      <c r="A44" s="15" t="s">
        <v>93</v>
      </c>
      <c r="B44" s="16" t="s">
        <v>94</v>
      </c>
      <c r="C44" s="15" t="s">
        <v>137</v>
      </c>
      <c r="D44" s="6">
        <f>D45+D46+D47</f>
        <v>480</v>
      </c>
      <c r="E44" s="6">
        <v>48</v>
      </c>
      <c r="F44" s="17">
        <f>F45+F46+F47</f>
        <v>96</v>
      </c>
      <c r="G44" s="6">
        <f>G45</f>
        <v>36</v>
      </c>
      <c r="H44" s="6"/>
      <c r="I44" s="6"/>
      <c r="J44" s="6"/>
      <c r="K44" s="6"/>
      <c r="L44" s="6"/>
      <c r="M44" s="6">
        <f>M45</f>
        <v>96</v>
      </c>
      <c r="N44" s="6"/>
      <c r="O44" s="6"/>
      <c r="P44" s="2"/>
    </row>
    <row r="45" spans="1:16" ht="60">
      <c r="A45" s="10" t="s">
        <v>96</v>
      </c>
      <c r="B45" s="4" t="s">
        <v>97</v>
      </c>
      <c r="C45" s="5" t="s">
        <v>63</v>
      </c>
      <c r="D45" s="11">
        <f>D46+D47</f>
        <v>240</v>
      </c>
      <c r="E45" s="5">
        <v>48</v>
      </c>
      <c r="F45" s="21">
        <f t="shared" si="7"/>
        <v>96</v>
      </c>
      <c r="G45" s="11">
        <v>36</v>
      </c>
      <c r="H45" s="5"/>
      <c r="I45" s="5"/>
      <c r="J45" s="5"/>
      <c r="K45" s="5"/>
      <c r="L45" s="5"/>
      <c r="M45" s="5">
        <v>96</v>
      </c>
      <c r="N45" s="5"/>
      <c r="O45" s="5"/>
      <c r="P45" s="1"/>
    </row>
    <row r="46" spans="1:16">
      <c r="A46" s="10" t="s">
        <v>98</v>
      </c>
      <c r="B46" s="4" t="s">
        <v>119</v>
      </c>
      <c r="C46" s="5" t="s">
        <v>63</v>
      </c>
      <c r="D46" s="5">
        <v>24</v>
      </c>
      <c r="E46" s="5"/>
      <c r="F46" s="21"/>
      <c r="G46" s="18"/>
      <c r="H46" s="5"/>
      <c r="I46" s="5"/>
      <c r="J46" s="5"/>
      <c r="K46" s="5"/>
      <c r="L46" s="5"/>
      <c r="M46" s="5">
        <v>24</v>
      </c>
      <c r="N46" s="5"/>
      <c r="O46" s="5"/>
      <c r="P46" s="1"/>
    </row>
    <row r="47" spans="1:16">
      <c r="A47" s="10" t="s">
        <v>99</v>
      </c>
      <c r="B47" s="4" t="s">
        <v>120</v>
      </c>
      <c r="C47" s="5" t="s">
        <v>63</v>
      </c>
      <c r="D47" s="5">
        <v>216</v>
      </c>
      <c r="E47" s="5"/>
      <c r="F47" s="21"/>
      <c r="G47" s="18"/>
      <c r="H47" s="5"/>
      <c r="I47" s="5"/>
      <c r="J47" s="5"/>
      <c r="K47" s="5"/>
      <c r="L47" s="5"/>
      <c r="M47" s="5"/>
      <c r="N47" s="5">
        <v>144</v>
      </c>
      <c r="O47" s="5">
        <v>72</v>
      </c>
      <c r="P47" s="1"/>
    </row>
    <row r="48" spans="1:16">
      <c r="A48" s="23" t="s">
        <v>100</v>
      </c>
      <c r="B48" s="24" t="s">
        <v>101</v>
      </c>
      <c r="C48" s="7" t="s">
        <v>102</v>
      </c>
      <c r="D48" s="7">
        <f>E48+F48</f>
        <v>88</v>
      </c>
      <c r="E48" s="7">
        <v>44</v>
      </c>
      <c r="F48" s="17">
        <f t="shared" si="7"/>
        <v>44</v>
      </c>
      <c r="G48" s="19"/>
      <c r="H48" s="7"/>
      <c r="I48" s="7"/>
      <c r="J48" s="7"/>
      <c r="K48" s="7">
        <v>20</v>
      </c>
      <c r="L48" s="7"/>
      <c r="M48" s="7">
        <v>24</v>
      </c>
      <c r="N48" s="7"/>
      <c r="O48" s="7"/>
      <c r="P48" s="1"/>
    </row>
    <row r="49" spans="1:17">
      <c r="A49" s="10"/>
      <c r="B49" s="8" t="s">
        <v>103</v>
      </c>
      <c r="C49" s="7"/>
      <c r="D49" s="6">
        <f>D48+D32+D20+D7</f>
        <v>4522</v>
      </c>
      <c r="E49" s="7">
        <f>E48+E32+E7</f>
        <v>1147</v>
      </c>
      <c r="F49" s="7">
        <f>F48+F32+F20+F7</f>
        <v>2736</v>
      </c>
      <c r="G49" s="6">
        <f>G32+G20+G7</f>
        <v>802</v>
      </c>
      <c r="H49" s="7">
        <f>H19+H18+H17+H16+H15+H14+H13+H12+H11+H10+H9+H8+H31</f>
        <v>612</v>
      </c>
      <c r="I49" s="7">
        <f>I24+I21+I19+I18+I17+I16+I15+I14+I13+I12+I11+I10+I9+I8</f>
        <v>792</v>
      </c>
      <c r="J49" s="7">
        <f>J35+J24+J23+J22+J19+J17+J15+J12+J11+J10+J9+J21</f>
        <v>480</v>
      </c>
      <c r="K49" s="6">
        <f>K48+K41+K40+K36+K35+K26+K22+K15+K10</f>
        <v>480</v>
      </c>
      <c r="L49" s="6">
        <f>L38</f>
        <v>108</v>
      </c>
      <c r="M49" s="6">
        <f>M48+M45+M30+M29+M28+M27+M25+M22</f>
        <v>408</v>
      </c>
      <c r="N49" s="7">
        <f>N47</f>
        <v>144</v>
      </c>
      <c r="O49" s="7">
        <f>O47</f>
        <v>72</v>
      </c>
      <c r="P49" s="1"/>
      <c r="Q49">
        <f>I49-I51</f>
        <v>0</v>
      </c>
    </row>
    <row r="50" spans="1:17" ht="28.5">
      <c r="A50" s="15" t="s">
        <v>104</v>
      </c>
      <c r="B50" s="22" t="s">
        <v>105</v>
      </c>
      <c r="C50" s="16"/>
      <c r="D50" s="16"/>
      <c r="E50" s="16"/>
      <c r="F50" s="5"/>
      <c r="G50" s="18"/>
      <c r="H50" s="5"/>
      <c r="I50" s="5"/>
      <c r="J50" s="5"/>
      <c r="K50" s="5"/>
      <c r="L50" s="5"/>
      <c r="M50" s="5"/>
      <c r="N50" s="5"/>
      <c r="O50" s="11" t="s">
        <v>106</v>
      </c>
      <c r="P50" s="1"/>
    </row>
    <row r="51" spans="1:17" ht="36.75" customHeight="1">
      <c r="A51" s="38" t="s">
        <v>107</v>
      </c>
      <c r="B51" s="39"/>
      <c r="C51" s="39"/>
      <c r="D51" s="39"/>
      <c r="E51" s="39"/>
      <c r="F51" s="40" t="s">
        <v>108</v>
      </c>
      <c r="G51" s="26" t="s">
        <v>109</v>
      </c>
      <c r="H51" s="5">
        <v>612</v>
      </c>
      <c r="I51" s="5">
        <v>792</v>
      </c>
      <c r="J51" s="5">
        <f>576-96</f>
        <v>480</v>
      </c>
      <c r="K51" s="5">
        <f>K10+K15+K22+K26+K35+K36+K40+K41+K48</f>
        <v>480</v>
      </c>
      <c r="L51" s="5"/>
      <c r="M51" s="5">
        <f>M22+M25+M27+M28+M29+M30+M45+M48</f>
        <v>408</v>
      </c>
      <c r="N51" s="5"/>
      <c r="O51" s="5">
        <v>0</v>
      </c>
      <c r="P51" s="1"/>
      <c r="Q51">
        <f>J49-J51</f>
        <v>0</v>
      </c>
    </row>
    <row r="52" spans="1:17" ht="30">
      <c r="A52" s="43" t="s">
        <v>110</v>
      </c>
      <c r="B52" s="44"/>
      <c r="C52" s="44"/>
      <c r="D52" s="44"/>
      <c r="E52" s="44"/>
      <c r="F52" s="41"/>
      <c r="G52" s="26" t="s">
        <v>111</v>
      </c>
      <c r="H52" s="5">
        <v>0</v>
      </c>
      <c r="I52" s="5"/>
      <c r="J52" s="5">
        <v>96</v>
      </c>
      <c r="K52" s="5">
        <f>K37+K42</f>
        <v>240</v>
      </c>
      <c r="L52" s="5"/>
      <c r="M52" s="5">
        <v>24</v>
      </c>
      <c r="N52" s="5"/>
      <c r="O52" s="5">
        <v>0</v>
      </c>
      <c r="P52" s="1"/>
    </row>
    <row r="53" spans="1:17" ht="30">
      <c r="A53" s="45" t="s">
        <v>112</v>
      </c>
      <c r="B53" s="45"/>
      <c r="C53" s="45"/>
      <c r="D53" s="45"/>
      <c r="E53" s="45"/>
      <c r="F53" s="41"/>
      <c r="G53" s="26" t="s">
        <v>113</v>
      </c>
      <c r="H53" s="5">
        <v>0</v>
      </c>
      <c r="I53" s="5"/>
      <c r="J53" s="5"/>
      <c r="K53" s="5"/>
      <c r="L53" s="5">
        <v>108</v>
      </c>
      <c r="M53" s="5"/>
      <c r="N53" s="5">
        <v>144</v>
      </c>
      <c r="O53" s="5">
        <v>72</v>
      </c>
      <c r="P53" s="1"/>
    </row>
    <row r="54" spans="1:17">
      <c r="A54" s="28"/>
      <c r="B54" s="29"/>
      <c r="C54" s="29"/>
      <c r="D54" s="29"/>
      <c r="E54" s="29"/>
      <c r="F54" s="41"/>
      <c r="G54" s="34" t="s">
        <v>127</v>
      </c>
      <c r="H54" s="36">
        <v>0</v>
      </c>
      <c r="I54" s="36">
        <v>2</v>
      </c>
      <c r="J54" s="5">
        <v>2</v>
      </c>
      <c r="K54" s="5">
        <v>2</v>
      </c>
      <c r="L54" s="5"/>
      <c r="M54" s="5">
        <v>1</v>
      </c>
      <c r="N54" s="5"/>
      <c r="O54" s="5">
        <v>1</v>
      </c>
      <c r="P54" s="3"/>
    </row>
    <row r="55" spans="1:17" ht="46.5" customHeight="1">
      <c r="A55" s="30"/>
      <c r="B55" s="31"/>
      <c r="C55" s="31"/>
      <c r="D55" s="31"/>
      <c r="E55" s="31"/>
      <c r="F55" s="41"/>
      <c r="G55" s="35" t="s">
        <v>128</v>
      </c>
      <c r="H55" s="37">
        <v>2</v>
      </c>
      <c r="I55" s="37">
        <v>8</v>
      </c>
      <c r="J55" s="27"/>
      <c r="K55" s="27"/>
      <c r="L55" s="27"/>
      <c r="M55" s="27"/>
      <c r="N55" s="27"/>
      <c r="O55" s="27"/>
      <c r="P55" s="3"/>
    </row>
    <row r="56" spans="1:17">
      <c r="A56" s="32"/>
      <c r="B56" s="33"/>
      <c r="C56" s="33"/>
      <c r="D56" s="33"/>
      <c r="E56" s="33"/>
      <c r="F56" s="42"/>
      <c r="G56" s="34" t="s">
        <v>129</v>
      </c>
      <c r="H56" s="36"/>
      <c r="I56" s="36"/>
      <c r="J56" s="27"/>
      <c r="K56" s="27"/>
      <c r="L56" s="27"/>
      <c r="M56" s="27"/>
      <c r="N56" s="27"/>
      <c r="O56" s="27"/>
      <c r="P56" s="3"/>
    </row>
    <row r="62" spans="1:17">
      <c r="B62" s="25" t="s">
        <v>123</v>
      </c>
      <c r="C62" s="25"/>
      <c r="D62" s="1"/>
      <c r="E62" s="1"/>
    </row>
    <row r="63" spans="1:17">
      <c r="B63" s="25" t="s">
        <v>124</v>
      </c>
      <c r="C63" s="25"/>
      <c r="D63" s="1"/>
      <c r="E63" s="1"/>
    </row>
    <row r="64" spans="1:17">
      <c r="B64" s="25" t="s">
        <v>125</v>
      </c>
      <c r="C64" s="25"/>
    </row>
    <row r="65" spans="2:3">
      <c r="B65" s="25" t="s">
        <v>126</v>
      </c>
      <c r="C65" s="25"/>
    </row>
  </sheetData>
  <mergeCells count="18">
    <mergeCell ref="A1:O1"/>
    <mergeCell ref="A3:O3"/>
    <mergeCell ref="A4:A6"/>
    <mergeCell ref="B4:B6"/>
    <mergeCell ref="C4:C6"/>
    <mergeCell ref="H4:O4"/>
    <mergeCell ref="D5:D6"/>
    <mergeCell ref="E5:E6"/>
    <mergeCell ref="F5:G5"/>
    <mergeCell ref="H5:I5"/>
    <mergeCell ref="M5:O5"/>
    <mergeCell ref="J5:L5"/>
    <mergeCell ref="A2:O2"/>
    <mergeCell ref="A51:E51"/>
    <mergeCell ref="F51:F56"/>
    <mergeCell ref="A52:E52"/>
    <mergeCell ref="A53:E53"/>
    <mergeCell ref="D4:G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2014-09-15T06:34:34Z</dcterms:modified>
</cp:coreProperties>
</file>