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activeTab="0"/>
  </bookViews>
  <sheets>
    <sheet name="Раб план с нагрузкой понедельно" sheetId="1" r:id="rId1"/>
    <sheet name="Бюджет" sheetId="2" r:id="rId2"/>
  </sheets>
  <definedNames>
    <definedName name="_xlnm.Print_Titles" localSheetId="0">'Раб план с нагрузкой понедельно'!$8:$9</definedName>
  </definedNames>
  <calcPr fullCalcOnLoad="1"/>
</workbook>
</file>

<file path=xl/sharedStrings.xml><?xml version="1.0" encoding="utf-8"?>
<sst xmlns="http://schemas.openxmlformats.org/spreadsheetml/2006/main" count="268" uniqueCount="233">
  <si>
    <t>Всего</t>
  </si>
  <si>
    <t>1 курс</t>
  </si>
  <si>
    <t>2 курс</t>
  </si>
  <si>
    <t>3 курс</t>
  </si>
  <si>
    <t>4 курс</t>
  </si>
  <si>
    <t>История</t>
  </si>
  <si>
    <t>Инностранный язык</t>
  </si>
  <si>
    <t>ЕН.01</t>
  </si>
  <si>
    <t>ЕН.02</t>
  </si>
  <si>
    <t>ЕН.03</t>
  </si>
  <si>
    <t>Профессиональный цикл</t>
  </si>
  <si>
    <t>Безопасность жизнедеятельности</t>
  </si>
  <si>
    <t>Общепрофессиональные дисциплины</t>
  </si>
  <si>
    <t>ПМ.01</t>
  </si>
  <si>
    <t>ПМ.02</t>
  </si>
  <si>
    <t>МДК.01.01</t>
  </si>
  <si>
    <t>МДК 02.01.</t>
  </si>
  <si>
    <t>МДК.02.02.</t>
  </si>
  <si>
    <t>ПМ.03</t>
  </si>
  <si>
    <t>МДК.03.01.</t>
  </si>
  <si>
    <t>ПМ.04</t>
  </si>
  <si>
    <t>МДК.04.01</t>
  </si>
  <si>
    <t>Физическая культура</t>
  </si>
  <si>
    <t>Учебная практика</t>
  </si>
  <si>
    <t>Каникулы</t>
  </si>
  <si>
    <t>«Ачинский техникум нефти и газа»</t>
  </si>
  <si>
    <t>Профессиональные модули</t>
  </si>
  <si>
    <t xml:space="preserve">Министерство образования и науки Красноярского края </t>
  </si>
  <si>
    <t>Краевое государственное автономное образовательное учреждение среднего профессионального образования</t>
  </si>
  <si>
    <t>Производственная практика</t>
  </si>
  <si>
    <t>Промежуточная аттестация</t>
  </si>
  <si>
    <t>ОГСЭ.01</t>
  </si>
  <si>
    <t>Общий гуманитарный и социально-экономический цикл</t>
  </si>
  <si>
    <t>ОГСЭ.00</t>
  </si>
  <si>
    <t>Основы философии</t>
  </si>
  <si>
    <t>ОГСЭ.02</t>
  </si>
  <si>
    <t>ОГСЭ.03</t>
  </si>
  <si>
    <t>ОГСЭ.04</t>
  </si>
  <si>
    <t>ОГСЭ.В01</t>
  </si>
  <si>
    <t>ЕН.00</t>
  </si>
  <si>
    <t>Математический и общий естественнонаучный цикл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</si>
  <si>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</si>
  <si>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</si>
  <si>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</si>
  <si>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</si>
  <si>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</si>
  <si>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</si>
  <si>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</si>
  <si>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</si>
  <si>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</si>
  <si>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</si>
  <si>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</si>
  <si>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Правовое обеспечение профессиональной деятельности</t>
  </si>
  <si>
    <t>Охрана труда и техника безопасности</t>
  </si>
  <si>
    <t>ПМ.00</t>
  </si>
  <si>
    <t>МДК.04.02</t>
  </si>
  <si>
    <t>ГИА.00</t>
  </si>
  <si>
    <t>Государственная (итоговая) аттестация</t>
  </si>
  <si>
    <t xml:space="preserve">Всего </t>
  </si>
  <si>
    <t>Формы промежуточной аттестации</t>
  </si>
  <si>
    <t>учебная нагрузка обучающихся</t>
  </si>
  <si>
    <t>Индекс</t>
  </si>
  <si>
    <t>Наименование циклов, разделов, дисциплин, профессиональных модулей, МДК, практик</t>
  </si>
  <si>
    <t>Проектирование профессиональной карьеры</t>
  </si>
  <si>
    <t xml:space="preserve">Психология общения </t>
  </si>
  <si>
    <t>максимальная</t>
  </si>
  <si>
    <t>самостоятельная учебная работа</t>
  </si>
  <si>
    <t>всего занятий</t>
  </si>
  <si>
    <t>курсовые работы (проекты)</t>
  </si>
  <si>
    <t>Обязательная  аудиторная</t>
  </si>
  <si>
    <t>-, -, ДЗ, -, -, -, -, -</t>
  </si>
  <si>
    <t>-, -, -, Э, -, -, -, -</t>
  </si>
  <si>
    <t>-, -, Э, -, -, -, -, -</t>
  </si>
  <si>
    <t>-, -, -, -, -, -, -, ДЗ</t>
  </si>
  <si>
    <t>-, -, -, ДЗ, -, -, -, -</t>
  </si>
  <si>
    <t>-, -, -, -, -, ДЗ, -, -</t>
  </si>
  <si>
    <t>УП.03</t>
  </si>
  <si>
    <t xml:space="preserve">Учебная практика </t>
  </si>
  <si>
    <t xml:space="preserve"> -, -,  -, ДЗ, -, -, -, -</t>
  </si>
  <si>
    <t>УП.04</t>
  </si>
  <si>
    <t>УП.01</t>
  </si>
  <si>
    <t>УП.02</t>
  </si>
  <si>
    <t>ПП.02</t>
  </si>
  <si>
    <t>Дисциплин и МДК</t>
  </si>
  <si>
    <t>Государственная итоговая аттестация</t>
  </si>
  <si>
    <t>Учебной практики</t>
  </si>
  <si>
    <t>1. Программа базовой подготовки</t>
  </si>
  <si>
    <t>Производст. практики/ Преддипл. практика</t>
  </si>
  <si>
    <t>1.1. Дипломный проект</t>
  </si>
  <si>
    <t xml:space="preserve">Экзаменов </t>
  </si>
  <si>
    <t>1.2. Государственные экамены (при их наличии) - N, перечислить наименование</t>
  </si>
  <si>
    <t>Дифф.зачетов</t>
  </si>
  <si>
    <t>Зачетов</t>
  </si>
  <si>
    <t>ПДП</t>
  </si>
  <si>
    <t>Преддипломная практика</t>
  </si>
  <si>
    <t>Курсы</t>
  </si>
  <si>
    <t>Обучение по дисциплинам и междисциплинарным курсам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</si>
  <si>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</si>
  <si>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</si>
  <si>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</si>
  <si>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</si>
  <si>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</si>
  <si>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</si>
  <si>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</si>
  <si>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IV курс</t>
  </si>
  <si>
    <t>Сводные данные по бюджету времени (в неделях)</t>
  </si>
  <si>
    <t>1 семестр ( недель)</t>
  </si>
  <si>
    <t>2 семестр ( недель)</t>
  </si>
  <si>
    <t>3 семестр (16 недель)</t>
  </si>
  <si>
    <t xml:space="preserve">11/ 2/ 1 </t>
  </si>
  <si>
    <t>X</t>
  </si>
  <si>
    <t>основной профессиональной образовательной программы среднего профессионального образования</t>
  </si>
  <si>
    <t>по специальности  240138   Аналитический контроль качества химических соединений</t>
  </si>
  <si>
    <t>Математика</t>
  </si>
  <si>
    <t>Общая и неорганическая химия</t>
  </si>
  <si>
    <t>Экологические основы природопользования</t>
  </si>
  <si>
    <t>Информационные технологии в профессиональной деятельности</t>
  </si>
  <si>
    <t>Органическая химия</t>
  </si>
  <si>
    <t>Аналитическая химия</t>
  </si>
  <si>
    <t>Основы экономики</t>
  </si>
  <si>
    <t>Электротехника и электроника</t>
  </si>
  <si>
    <t>Метрология, стандартизация и сертификация</t>
  </si>
  <si>
    <t>Химия нефти и газа</t>
  </si>
  <si>
    <t>Основы добычи и переработки нефти и газа</t>
  </si>
  <si>
    <t>Определение оптимальных средств и методов анализа природных и промышленных материалов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</si>
  <si>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</si>
  <si>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>Организовать работу коллектива участка</t>
  </si>
  <si>
    <t>Выполнение работ по профессии "Лаборант химического анализа"</t>
  </si>
  <si>
    <t>5 семестр (12недель)</t>
  </si>
  <si>
    <t>6 семестр (19 недель)</t>
  </si>
  <si>
    <t>8 семестр (10 недель)</t>
  </si>
  <si>
    <t>Основы качественного и количественного анализа природных и промышленных  материалов</t>
  </si>
  <si>
    <t>Техника и технология лабораторных работ</t>
  </si>
  <si>
    <t>Технический анализ нефти и нефтепродуктов</t>
  </si>
  <si>
    <t>Методы отбора проб нефти и нефтепродуктов</t>
  </si>
  <si>
    <t>Управление персоналом химических лабораторий</t>
  </si>
  <si>
    <t>ПП.03</t>
  </si>
  <si>
    <t>ПП.04</t>
  </si>
  <si>
    <t>Теоретические основы химической технологии</t>
  </si>
  <si>
    <t>4 семестр (20 неделя)</t>
  </si>
  <si>
    <t>4 семестр (3 недели)</t>
  </si>
  <si>
    <t>7 семестр (9 недель)</t>
  </si>
  <si>
    <t>Физическая и коллоидная химия</t>
  </si>
  <si>
    <t>-, -, -,Э, -, -, -, -</t>
  </si>
  <si>
    <t>-, -, Э, ДЗ, -, -, -, -</t>
  </si>
  <si>
    <t>-, -, -, ДЗ,-, -, -, -</t>
  </si>
  <si>
    <t xml:space="preserve"> -, -,  -, -, -, -, -, -</t>
  </si>
  <si>
    <t xml:space="preserve"> -, -, -, -, -, -, -, -</t>
  </si>
  <si>
    <t>-, -, -, ДЗ, ДЗ, -, -, -</t>
  </si>
  <si>
    <t>в том числе лаб. и практические</t>
  </si>
  <si>
    <t xml:space="preserve">  </t>
  </si>
  <si>
    <t>Выполнение дипломного проекта (всего 4 нед)</t>
  </si>
  <si>
    <t>Защита дипломного проекта (всего 2 недели)</t>
  </si>
  <si>
    <t xml:space="preserve">Основы
аналитической химии и физико-химических методов анализа
</t>
  </si>
  <si>
    <t>-, -, -, -, -,ДЗ, -, -</t>
  </si>
  <si>
    <t>4 нед</t>
  </si>
  <si>
    <t>Менеджмент организации</t>
  </si>
  <si>
    <t>5 семестр (4,5 недели)</t>
  </si>
  <si>
    <t>6 семестр (4,5 недели)</t>
  </si>
  <si>
    <t>-, -, -, -, -, -, -,ДЗ</t>
  </si>
  <si>
    <t>-, -, -, -,ДЗ, -, -, -</t>
  </si>
  <si>
    <t>-, -, -, -, -, -, -,Д З</t>
  </si>
  <si>
    <t>-, -, -,-, -, ДЗ, -, -</t>
  </si>
  <si>
    <t>Эксплуатация стационарных и передвижных автозаправочных станций и комплексов</t>
  </si>
  <si>
    <t>О.00</t>
  </si>
  <si>
    <t>Общеобразовательный цикл</t>
  </si>
  <si>
    <t>"-/12/4</t>
  </si>
  <si>
    <t>ОДБ.01</t>
  </si>
  <si>
    <t>Русский язык</t>
  </si>
  <si>
    <t>Э,-</t>
  </si>
  <si>
    <t>ОДБ.02</t>
  </si>
  <si>
    <t>Литература</t>
  </si>
  <si>
    <t>"-,ДЗ</t>
  </si>
  <si>
    <t>ОДБ.03</t>
  </si>
  <si>
    <t>Иностранный язык</t>
  </si>
  <si>
    <t>ОДБ.04</t>
  </si>
  <si>
    <t>ОДБ.05</t>
  </si>
  <si>
    <t>Обществознание (вкл. экономику и право)</t>
  </si>
  <si>
    <t>ОДБ.06</t>
  </si>
  <si>
    <t>Э, Э</t>
  </si>
  <si>
    <t>ОДБ.07</t>
  </si>
  <si>
    <t>Информатика и ИКТ</t>
  </si>
  <si>
    <t>ОДБ.08</t>
  </si>
  <si>
    <t>ДЗ,ДЗ</t>
  </si>
  <si>
    <t>ОДБ.09</t>
  </si>
  <si>
    <t>ОБЖ</t>
  </si>
  <si>
    <t>ОДП.10</t>
  </si>
  <si>
    <t>Физика</t>
  </si>
  <si>
    <t>ОДП.11</t>
  </si>
  <si>
    <t>Химия</t>
  </si>
  <si>
    <t>"ДЗ,Э</t>
  </si>
  <si>
    <t>ОДП.12</t>
  </si>
  <si>
    <t>Биология</t>
  </si>
  <si>
    <t>-, -, -, -, ДЗ, -, -, -</t>
  </si>
  <si>
    <t>Согласовано:</t>
  </si>
  <si>
    <t xml:space="preserve">Зам. директора по УР             ___________________Л.Д.Тарасова </t>
  </si>
  <si>
    <t>Зам. директора по УПР             ___________________А.В.Войнов</t>
  </si>
  <si>
    <t>Председатель ПЦК                    ________________О.Н.Чикинева</t>
  </si>
  <si>
    <t>ПЛАН УЧЕБНОГО ПРОЦЕССА</t>
  </si>
  <si>
    <t>краевого государственного автономного образовательного учреждения  среднего профессионального образования (среднее специальное учебное заведение) "Ачинский техникум нефти и газа"</t>
  </si>
  <si>
    <t xml:space="preserve">Контроль состояния окружающей среды 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</si>
  <si>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</si>
  <si>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</si>
  <si>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</si>
  <si>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</si>
  <si>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</si>
  <si>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</si>
  <si>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</si>
  <si>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</si>
  <si>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по программе базовой подготовки (группа АК-12)</t>
  </si>
  <si>
    <t>Консультации на учебную группу по 100 часов в год (всего 400 часов)</t>
  </si>
  <si>
    <t>Итого</t>
  </si>
  <si>
    <t>6 нед</t>
  </si>
  <si>
    <t>-, -, -, ДЗ, -, ДЗ, -, ДЗ</t>
  </si>
  <si>
    <t>-, -, ДЗ, ДЗ, ДЗ, ДЗ, ДЗ, ДЗ</t>
  </si>
  <si>
    <t>-, -, -, -,-, -,ДЗ, -</t>
  </si>
  <si>
    <t>0/ 16/ 2</t>
  </si>
  <si>
    <t>0/1/ 2</t>
  </si>
  <si>
    <t>0/8/6</t>
  </si>
  <si>
    <t>0/2/1</t>
  </si>
  <si>
    <t>0/1/1</t>
  </si>
  <si>
    <t>-, -, -, -, -, -, ДЗ, -</t>
  </si>
  <si>
    <t xml:space="preserve"> -, -,  -, -, -, -, ДЗ, -</t>
  </si>
  <si>
    <t>-, -, -, -, -, -, -, -</t>
  </si>
  <si>
    <t>0/4/2</t>
  </si>
  <si>
    <t>0/1/2</t>
  </si>
  <si>
    <t>8 семестр (3 недели)</t>
  </si>
  <si>
    <t>7 семестр (8 недель)</t>
  </si>
  <si>
    <t>Распределение обязательной  нагрузки по семестрам</t>
  </si>
  <si>
    <t>108/    144</t>
  </si>
  <si>
    <t>-, -, -, ДЗ, -, -, ДЗ, -</t>
  </si>
  <si>
    <t>-, -, -,-, -, Э, -, -</t>
  </si>
  <si>
    <t xml:space="preserve">по программе базовой подготовки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</si>
</sst>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1" xfId="0" applyFont="1" applyFill="1" applyBorder="1" applyAlignment="1" quotePrefix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3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horizontal="center"/>
    </xf>
    <xf numFmtId="0" fontId="51" fillId="33" borderId="21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vertical="center" wrapText="1"/>
    </xf>
    <xf numFmtId="0" fontId="52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34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 vertical="center" wrapText="1"/>
    </xf>
    <xf numFmtId="0" fontId="8" fillId="34" borderId="21" xfId="0" applyFont="1" applyFill="1" applyBorder="1" applyAlignment="1" quotePrefix="1">
      <alignment horizontal="center"/>
    </xf>
    <xf numFmtId="0" fontId="9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1" fontId="9" fillId="34" borderId="21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" fontId="9" fillId="34" borderId="21" xfId="0" applyNumberFormat="1" applyFont="1" applyFill="1" applyBorder="1" applyAlignment="1">
      <alignment/>
    </xf>
    <xf numFmtId="1" fontId="8" fillId="34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9" fillId="34" borderId="21" xfId="0" applyFont="1" applyFill="1" applyBorder="1" applyAlignment="1">
      <alignment horizontal="right" vertical="center" wrapText="1"/>
    </xf>
    <xf numFmtId="0" fontId="9" fillId="34" borderId="21" xfId="0" applyFont="1" applyFill="1" applyBorder="1" applyAlignment="1" quotePrefix="1">
      <alignment horizontal="center"/>
    </xf>
    <xf numFmtId="0" fontId="9" fillId="34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8" fillId="34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="75" zoomScaleNormal="75" zoomScalePageLayoutView="0" workbookViewId="0" topLeftCell="A1">
      <pane ySplit="9" topLeftCell="A22" activePane="bottomLeft" state="frozen"/>
      <selection pane="topLeft" activeCell="A1" sqref="A1"/>
      <selection pane="bottomLeft" activeCell="D94" sqref="D94"/>
    </sheetView>
  </sheetViews>
  <sheetFormatPr defaultColWidth="9.00390625" defaultRowHeight="12.75"/>
  <cols>
    <col min="1" max="1" width="10.625" style="2" customWidth="1"/>
    <col min="2" max="2" width="44.125" style="1" customWidth="1"/>
    <col min="3" max="3" width="22.375" style="1" customWidth="1"/>
    <col min="4" max="5" width="6.625" style="1" customWidth="1"/>
    <col min="6" max="6" width="8.00390625" style="1" customWidth="1"/>
    <col min="7" max="7" width="8.25390625" style="1" customWidth="1"/>
    <col min="8" max="8" width="12.00390625" style="1" customWidth="1"/>
    <col min="9" max="9" width="5.75390625" style="1" customWidth="1"/>
    <col min="10" max="10" width="4.625" style="1" customWidth="1"/>
    <col min="11" max="11" width="5.875" style="1" customWidth="1"/>
    <col min="12" max="14" width="4.375" style="1" customWidth="1"/>
    <col min="15" max="16" width="4.75390625" style="1" customWidth="1"/>
    <col min="17" max="17" width="4.25390625" style="1" customWidth="1"/>
    <col min="18" max="18" width="6.625" style="1" customWidth="1"/>
    <col min="19" max="20" width="4.625" style="1" customWidth="1"/>
    <col min="21" max="21" width="7.375" style="3" customWidth="1"/>
    <col min="22" max="22" width="4.875" style="1" customWidth="1"/>
    <col min="23" max="23" width="8.125" style="1" customWidth="1"/>
    <col min="24" max="16384" width="9.125" style="1" customWidth="1"/>
  </cols>
  <sheetData>
    <row r="1" spans="1:20" ht="18.75">
      <c r="A1" s="89" t="s">
        <v>198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8" ht="43.5" customHeight="1">
      <c r="A2" s="114" t="s">
        <v>199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09"/>
      <c r="W2" s="109"/>
      <c r="X2" s="109"/>
      <c r="Y2" s="109"/>
      <c r="Z2" s="109"/>
      <c r="AA2" s="109"/>
      <c r="AB2" s="109"/>
    </row>
    <row r="3" spans="1:20" ht="18.75">
      <c r="A3" s="90" t="s">
        <v>112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8.75">
      <c r="A4" s="90" t="s">
        <v>232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4"/>
      <c r="M5" s="14"/>
      <c r="N5" s="14"/>
      <c r="O5" s="14"/>
      <c r="P5" s="14"/>
      <c r="Q5" s="14"/>
      <c r="R5" s="14"/>
      <c r="S5" s="14"/>
      <c r="T5" s="14"/>
    </row>
    <row r="6" spans="1:20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4"/>
      <c r="M6" s="14"/>
      <c r="N6" s="14"/>
      <c r="O6" s="14"/>
      <c r="P6" s="14"/>
      <c r="Q6" s="14"/>
      <c r="R6" s="14"/>
      <c r="S6" s="14"/>
      <c r="T6" s="14"/>
    </row>
    <row r="7" spans="1:21" ht="14.25">
      <c r="A7" s="91" t="s">
        <v>61</v>
      </c>
      <c r="B7" s="92" t="s">
        <v>62</v>
      </c>
      <c r="C7" s="93" t="s">
        <v>59</v>
      </c>
      <c r="D7" s="103" t="s">
        <v>60</v>
      </c>
      <c r="E7" s="104"/>
      <c r="F7" s="104"/>
      <c r="G7" s="104"/>
      <c r="H7" s="105"/>
      <c r="I7" s="99" t="s">
        <v>228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12.75" customHeight="1">
      <c r="A8" s="91"/>
      <c r="B8" s="92"/>
      <c r="C8" s="93"/>
      <c r="D8" s="93" t="s">
        <v>65</v>
      </c>
      <c r="E8" s="97" t="s">
        <v>66</v>
      </c>
      <c r="F8" s="99" t="s">
        <v>69</v>
      </c>
      <c r="G8" s="99"/>
      <c r="H8" s="99"/>
      <c r="I8" s="99" t="s">
        <v>1</v>
      </c>
      <c r="J8" s="99"/>
      <c r="K8" s="99" t="s">
        <v>2</v>
      </c>
      <c r="L8" s="99"/>
      <c r="M8" s="99"/>
      <c r="N8" s="99" t="s">
        <v>3</v>
      </c>
      <c r="O8" s="99"/>
      <c r="P8" s="99"/>
      <c r="Q8" s="99"/>
      <c r="R8" s="99" t="s">
        <v>4</v>
      </c>
      <c r="S8" s="99"/>
      <c r="T8" s="99"/>
      <c r="U8" s="99"/>
    </row>
    <row r="9" spans="1:21" ht="156.75" customHeight="1">
      <c r="A9" s="91"/>
      <c r="B9" s="92"/>
      <c r="C9" s="93"/>
      <c r="D9" s="93"/>
      <c r="E9" s="98"/>
      <c r="F9" s="88" t="s">
        <v>67</v>
      </c>
      <c r="G9" s="87" t="s">
        <v>149</v>
      </c>
      <c r="H9" s="87" t="s">
        <v>68</v>
      </c>
      <c r="I9" s="87" t="s">
        <v>106</v>
      </c>
      <c r="J9" s="87" t="s">
        <v>107</v>
      </c>
      <c r="K9" s="87" t="s">
        <v>108</v>
      </c>
      <c r="L9" s="87" t="s">
        <v>139</v>
      </c>
      <c r="M9" s="87" t="s">
        <v>140</v>
      </c>
      <c r="N9" s="87" t="s">
        <v>128</v>
      </c>
      <c r="O9" s="87" t="s">
        <v>157</v>
      </c>
      <c r="P9" s="87" t="s">
        <v>129</v>
      </c>
      <c r="Q9" s="87" t="s">
        <v>158</v>
      </c>
      <c r="R9" s="87" t="s">
        <v>141</v>
      </c>
      <c r="S9" s="87" t="s">
        <v>227</v>
      </c>
      <c r="T9" s="87" t="s">
        <v>130</v>
      </c>
      <c r="U9" s="87" t="s">
        <v>226</v>
      </c>
    </row>
    <row r="10" spans="1:21" ht="24.75" customHeight="1">
      <c r="A10" s="35" t="s">
        <v>164</v>
      </c>
      <c r="B10" s="36" t="s">
        <v>165</v>
      </c>
      <c r="C10" s="35" t="s">
        <v>166</v>
      </c>
      <c r="D10" s="35">
        <f>SUM(D11:D22)</f>
        <v>2106</v>
      </c>
      <c r="E10" s="35">
        <f>SUM(E11:E22)</f>
        <v>702</v>
      </c>
      <c r="F10" s="35">
        <f>SUM(F11:F22)</f>
        <v>1404</v>
      </c>
      <c r="G10" s="35">
        <f aca="true" t="shared" si="0" ref="G10:U10">SUM(G11:G22)</f>
        <v>428</v>
      </c>
      <c r="H10" s="35"/>
      <c r="I10" s="35">
        <f t="shared" si="0"/>
        <v>576</v>
      </c>
      <c r="J10" s="35">
        <f t="shared" si="0"/>
        <v>828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</row>
    <row r="11" spans="1:21" ht="27" customHeight="1">
      <c r="A11" s="34" t="s">
        <v>167</v>
      </c>
      <c r="B11" s="37" t="s">
        <v>168</v>
      </c>
      <c r="C11" s="34" t="s">
        <v>169</v>
      </c>
      <c r="D11" s="34">
        <v>117</v>
      </c>
      <c r="E11" s="34">
        <v>39</v>
      </c>
      <c r="F11" s="35">
        <v>78</v>
      </c>
      <c r="G11" s="34"/>
      <c r="H11" s="34"/>
      <c r="I11" s="34">
        <v>78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2"/>
      <c r="R11" s="32"/>
      <c r="S11" s="32"/>
      <c r="T11" s="32"/>
      <c r="U11" s="32"/>
    </row>
    <row r="12" spans="1:21" ht="22.5" customHeight="1">
      <c r="A12" s="34" t="s">
        <v>170</v>
      </c>
      <c r="B12" s="37" t="s">
        <v>171</v>
      </c>
      <c r="C12" s="34" t="s">
        <v>172</v>
      </c>
      <c r="D12" s="34">
        <v>175</v>
      </c>
      <c r="E12" s="34">
        <v>58</v>
      </c>
      <c r="F12" s="35">
        <v>117</v>
      </c>
      <c r="G12" s="34"/>
      <c r="H12" s="34"/>
      <c r="I12" s="34">
        <v>32</v>
      </c>
      <c r="J12" s="34">
        <v>85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2"/>
      <c r="R12" s="32"/>
      <c r="S12" s="32"/>
      <c r="T12" s="32"/>
      <c r="U12" s="32"/>
    </row>
    <row r="13" spans="1:21" ht="24" customHeight="1">
      <c r="A13" s="34" t="s">
        <v>173</v>
      </c>
      <c r="B13" s="37" t="s">
        <v>174</v>
      </c>
      <c r="C13" s="34" t="s">
        <v>172</v>
      </c>
      <c r="D13" s="34">
        <v>117</v>
      </c>
      <c r="E13" s="34">
        <v>39</v>
      </c>
      <c r="F13" s="35">
        <v>78</v>
      </c>
      <c r="G13" s="34">
        <v>78</v>
      </c>
      <c r="H13" s="34"/>
      <c r="I13" s="34">
        <v>32</v>
      </c>
      <c r="J13" s="34">
        <v>46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2"/>
      <c r="R13" s="32"/>
      <c r="S13" s="32"/>
      <c r="T13" s="32"/>
      <c r="U13" s="32"/>
    </row>
    <row r="14" spans="1:21" ht="24.75" customHeight="1">
      <c r="A14" s="34" t="s">
        <v>175</v>
      </c>
      <c r="B14" s="37" t="s">
        <v>5</v>
      </c>
      <c r="C14" s="34" t="s">
        <v>172</v>
      </c>
      <c r="D14" s="34">
        <v>176</v>
      </c>
      <c r="E14" s="34">
        <v>59</v>
      </c>
      <c r="F14" s="35">
        <v>117</v>
      </c>
      <c r="G14" s="34"/>
      <c r="H14" s="34"/>
      <c r="I14" s="34">
        <v>48</v>
      </c>
      <c r="J14" s="34">
        <v>69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2"/>
      <c r="R14" s="32"/>
      <c r="S14" s="32"/>
      <c r="T14" s="32"/>
      <c r="U14" s="32"/>
    </row>
    <row r="15" spans="1:21" ht="25.5" customHeight="1">
      <c r="A15" s="34" t="s">
        <v>176</v>
      </c>
      <c r="B15" s="37" t="s">
        <v>177</v>
      </c>
      <c r="C15" s="34" t="s">
        <v>172</v>
      </c>
      <c r="D15" s="34">
        <v>176</v>
      </c>
      <c r="E15" s="34">
        <v>59</v>
      </c>
      <c r="F15" s="35">
        <v>117</v>
      </c>
      <c r="G15" s="34"/>
      <c r="H15" s="34"/>
      <c r="I15" s="34">
        <v>64</v>
      </c>
      <c r="J15" s="34">
        <v>53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2"/>
      <c r="R15" s="32"/>
      <c r="S15" s="32"/>
      <c r="T15" s="32"/>
      <c r="U15" s="32"/>
    </row>
    <row r="16" spans="1:21" ht="24.75" customHeight="1">
      <c r="A16" s="34" t="s">
        <v>178</v>
      </c>
      <c r="B16" s="37" t="s">
        <v>113</v>
      </c>
      <c r="C16" s="34" t="s">
        <v>179</v>
      </c>
      <c r="D16" s="34">
        <v>259</v>
      </c>
      <c r="E16" s="34">
        <v>86</v>
      </c>
      <c r="F16" s="35">
        <v>173</v>
      </c>
      <c r="G16" s="34">
        <v>70</v>
      </c>
      <c r="H16" s="34"/>
      <c r="I16" s="34">
        <v>64</v>
      </c>
      <c r="J16" s="34">
        <v>109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2"/>
      <c r="R16" s="32"/>
      <c r="S16" s="32"/>
      <c r="T16" s="32"/>
      <c r="U16" s="32"/>
    </row>
    <row r="17" spans="1:21" ht="27" customHeight="1">
      <c r="A17" s="34" t="s">
        <v>180</v>
      </c>
      <c r="B17" s="37" t="s">
        <v>181</v>
      </c>
      <c r="C17" s="34" t="s">
        <v>172</v>
      </c>
      <c r="D17" s="34">
        <v>117</v>
      </c>
      <c r="E17" s="34">
        <v>39</v>
      </c>
      <c r="F17" s="35">
        <v>78</v>
      </c>
      <c r="G17" s="34">
        <v>45</v>
      </c>
      <c r="H17" s="34"/>
      <c r="I17" s="34">
        <v>32</v>
      </c>
      <c r="J17" s="34">
        <v>46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2"/>
      <c r="R17" s="32"/>
      <c r="S17" s="32"/>
      <c r="T17" s="32"/>
      <c r="U17" s="32"/>
    </row>
    <row r="18" spans="1:21" ht="30" customHeight="1">
      <c r="A18" s="34" t="s">
        <v>182</v>
      </c>
      <c r="B18" s="37" t="s">
        <v>22</v>
      </c>
      <c r="C18" s="34" t="s">
        <v>183</v>
      </c>
      <c r="D18" s="34">
        <v>175</v>
      </c>
      <c r="E18" s="34">
        <v>58</v>
      </c>
      <c r="F18" s="35">
        <v>117</v>
      </c>
      <c r="G18" s="34">
        <v>109</v>
      </c>
      <c r="H18" s="34"/>
      <c r="I18" s="34">
        <v>48</v>
      </c>
      <c r="J18" s="34">
        <v>69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2"/>
      <c r="R18" s="32"/>
      <c r="S18" s="32"/>
      <c r="T18" s="32"/>
      <c r="U18" s="32"/>
    </row>
    <row r="19" spans="1:21" ht="28.5" customHeight="1">
      <c r="A19" s="34" t="s">
        <v>184</v>
      </c>
      <c r="B19" s="37" t="s">
        <v>185</v>
      </c>
      <c r="C19" s="34" t="s">
        <v>172</v>
      </c>
      <c r="D19" s="34">
        <v>105</v>
      </c>
      <c r="E19" s="34">
        <v>35</v>
      </c>
      <c r="F19" s="35">
        <v>70</v>
      </c>
      <c r="G19" s="34"/>
      <c r="H19" s="34"/>
      <c r="I19" s="34"/>
      <c r="J19" s="34">
        <v>70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2"/>
      <c r="R19" s="32"/>
      <c r="S19" s="32"/>
      <c r="T19" s="32"/>
      <c r="U19" s="32"/>
    </row>
    <row r="20" spans="1:21" ht="30" customHeight="1">
      <c r="A20" s="34" t="s">
        <v>186</v>
      </c>
      <c r="B20" s="37" t="s">
        <v>187</v>
      </c>
      <c r="C20" s="34" t="s">
        <v>172</v>
      </c>
      <c r="D20" s="34">
        <v>234</v>
      </c>
      <c r="E20" s="34">
        <v>78</v>
      </c>
      <c r="F20" s="35">
        <v>156</v>
      </c>
      <c r="G20" s="34">
        <v>40</v>
      </c>
      <c r="H20" s="34"/>
      <c r="I20" s="34">
        <v>64</v>
      </c>
      <c r="J20" s="34">
        <v>92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2"/>
      <c r="R20" s="32"/>
      <c r="S20" s="32"/>
      <c r="T20" s="32"/>
      <c r="U20" s="32"/>
    </row>
    <row r="21" spans="1:21" ht="28.5" customHeight="1">
      <c r="A21" s="34" t="s">
        <v>188</v>
      </c>
      <c r="B21" s="37" t="s">
        <v>189</v>
      </c>
      <c r="C21" s="34" t="s">
        <v>190</v>
      </c>
      <c r="D21" s="34">
        <v>234</v>
      </c>
      <c r="E21" s="34">
        <v>78</v>
      </c>
      <c r="F21" s="35">
        <v>156</v>
      </c>
      <c r="G21" s="34">
        <v>56</v>
      </c>
      <c r="H21" s="34"/>
      <c r="I21" s="34">
        <v>50</v>
      </c>
      <c r="J21" s="34">
        <v>106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2"/>
      <c r="R21" s="32"/>
      <c r="S21" s="32"/>
      <c r="T21" s="32"/>
      <c r="U21" s="32"/>
    </row>
    <row r="22" spans="1:21" ht="30" customHeight="1">
      <c r="A22" s="34" t="s">
        <v>191</v>
      </c>
      <c r="B22" s="37" t="s">
        <v>192</v>
      </c>
      <c r="C22" s="34" t="s">
        <v>183</v>
      </c>
      <c r="D22" s="34">
        <v>221</v>
      </c>
      <c r="E22" s="34">
        <v>74</v>
      </c>
      <c r="F22" s="35">
        <v>147</v>
      </c>
      <c r="G22" s="34">
        <v>30</v>
      </c>
      <c r="H22" s="34"/>
      <c r="I22" s="34">
        <v>64</v>
      </c>
      <c r="J22" s="34">
        <v>83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2"/>
      <c r="R22" s="32"/>
      <c r="S22" s="32"/>
      <c r="T22" s="32"/>
      <c r="U22" s="32"/>
    </row>
    <row r="23" spans="1:21" ht="15">
      <c r="A23" s="35"/>
      <c r="B23" s="36"/>
      <c r="C23" s="34"/>
      <c r="D23" s="38"/>
      <c r="E23" s="38"/>
      <c r="F23" s="35"/>
      <c r="G23" s="38"/>
      <c r="H23" s="39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ht="28.5">
      <c r="A24" s="35" t="s">
        <v>33</v>
      </c>
      <c r="B24" s="36" t="s">
        <v>32</v>
      </c>
      <c r="C24" s="40" t="s">
        <v>109</v>
      </c>
      <c r="D24" s="35">
        <f>SUM(D25:D29)</f>
        <v>806</v>
      </c>
      <c r="E24" s="35">
        <f>SUM(E25:E29)</f>
        <v>326</v>
      </c>
      <c r="F24" s="35">
        <f>SUM(F25:F29)</f>
        <v>480</v>
      </c>
      <c r="G24" s="35">
        <f>SUM(G25:G29)</f>
        <v>374</v>
      </c>
      <c r="H24" s="35"/>
      <c r="I24" s="35"/>
      <c r="J24" s="35"/>
      <c r="K24" s="35">
        <f aca="true" t="shared" si="1" ref="K24:U24">SUM(K25:K29)</f>
        <v>112</v>
      </c>
      <c r="L24" s="35">
        <f t="shared" si="1"/>
        <v>80</v>
      </c>
      <c r="M24" s="35">
        <f t="shared" si="1"/>
        <v>0</v>
      </c>
      <c r="N24" s="35">
        <f t="shared" si="1"/>
        <v>48</v>
      </c>
      <c r="O24" s="35">
        <f t="shared" si="1"/>
        <v>0</v>
      </c>
      <c r="P24" s="35">
        <f t="shared" si="1"/>
        <v>76</v>
      </c>
      <c r="Q24" s="35">
        <f t="shared" si="1"/>
        <v>0</v>
      </c>
      <c r="R24" s="35">
        <f t="shared" si="1"/>
        <v>54</v>
      </c>
      <c r="S24" s="35">
        <f t="shared" si="1"/>
        <v>0</v>
      </c>
      <c r="T24" s="35">
        <f t="shared" si="1"/>
        <v>110</v>
      </c>
      <c r="U24" s="35">
        <f t="shared" si="1"/>
        <v>0</v>
      </c>
    </row>
    <row r="25" spans="1:21" ht="15">
      <c r="A25" s="34" t="s">
        <v>31</v>
      </c>
      <c r="B25" s="37" t="s">
        <v>34</v>
      </c>
      <c r="C25" s="41" t="s">
        <v>159</v>
      </c>
      <c r="D25" s="34">
        <f>E25+F25</f>
        <v>72</v>
      </c>
      <c r="E25" s="34">
        <f>F25*0.5</f>
        <v>24</v>
      </c>
      <c r="F25" s="35">
        <v>48</v>
      </c>
      <c r="G25" s="34">
        <v>8</v>
      </c>
      <c r="H25" s="39"/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4">
        <v>18</v>
      </c>
      <c r="S25" s="34">
        <v>0</v>
      </c>
      <c r="T25" s="34">
        <v>30</v>
      </c>
      <c r="U25" s="38">
        <v>0</v>
      </c>
    </row>
    <row r="26" spans="1:21" ht="15">
      <c r="A26" s="34" t="s">
        <v>35</v>
      </c>
      <c r="B26" s="37" t="s">
        <v>5</v>
      </c>
      <c r="C26" s="41" t="s">
        <v>70</v>
      </c>
      <c r="D26" s="34">
        <f>E26+F26</f>
        <v>72</v>
      </c>
      <c r="E26" s="34">
        <f>F26*0.5</f>
        <v>24</v>
      </c>
      <c r="F26" s="35">
        <v>48</v>
      </c>
      <c r="G26" s="34">
        <v>8</v>
      </c>
      <c r="H26" s="39"/>
      <c r="I26" s="38"/>
      <c r="J26" s="38"/>
      <c r="K26" s="34">
        <v>48</v>
      </c>
      <c r="L26" s="34"/>
      <c r="M26" s="34"/>
      <c r="N26" s="34"/>
      <c r="O26" s="34"/>
      <c r="P26" s="34"/>
      <c r="Q26" s="34"/>
      <c r="R26" s="34"/>
      <c r="S26" s="34"/>
      <c r="T26" s="34"/>
      <c r="U26" s="38"/>
    </row>
    <row r="27" spans="1:21" ht="15">
      <c r="A27" s="34" t="s">
        <v>36</v>
      </c>
      <c r="B27" s="37" t="s">
        <v>6</v>
      </c>
      <c r="C27" s="41" t="s">
        <v>213</v>
      </c>
      <c r="D27" s="34">
        <f>E27+F27</f>
        <v>258</v>
      </c>
      <c r="E27" s="34">
        <f>F27*0.5</f>
        <v>86</v>
      </c>
      <c r="F27" s="35">
        <v>172</v>
      </c>
      <c r="G27" s="34">
        <v>172</v>
      </c>
      <c r="H27" s="39"/>
      <c r="I27" s="38"/>
      <c r="J27" s="38"/>
      <c r="K27" s="34">
        <v>32</v>
      </c>
      <c r="L27" s="34">
        <v>40</v>
      </c>
      <c r="M27" s="34"/>
      <c r="N27" s="34">
        <v>24</v>
      </c>
      <c r="O27" s="34"/>
      <c r="P27" s="34">
        <v>38</v>
      </c>
      <c r="Q27" s="34"/>
      <c r="R27" s="34">
        <v>18</v>
      </c>
      <c r="S27" s="34"/>
      <c r="T27" s="34">
        <v>20</v>
      </c>
      <c r="U27" s="38"/>
    </row>
    <row r="28" spans="1:21" ht="15">
      <c r="A28" s="34" t="s">
        <v>37</v>
      </c>
      <c r="B28" s="42" t="s">
        <v>22</v>
      </c>
      <c r="C28" s="41" t="s">
        <v>214</v>
      </c>
      <c r="D28" s="34">
        <f>E28+F28</f>
        <v>344</v>
      </c>
      <c r="E28" s="34">
        <v>172</v>
      </c>
      <c r="F28" s="35">
        <v>172</v>
      </c>
      <c r="G28" s="34">
        <v>172</v>
      </c>
      <c r="H28" s="39"/>
      <c r="I28" s="38"/>
      <c r="J28" s="38"/>
      <c r="K28" s="34">
        <v>32</v>
      </c>
      <c r="L28" s="34">
        <v>40</v>
      </c>
      <c r="M28" s="34"/>
      <c r="N28" s="34">
        <v>24</v>
      </c>
      <c r="O28" s="34"/>
      <c r="P28" s="34">
        <v>38</v>
      </c>
      <c r="Q28" s="34"/>
      <c r="R28" s="34">
        <v>18</v>
      </c>
      <c r="S28" s="34"/>
      <c r="T28" s="34">
        <v>20</v>
      </c>
      <c r="U28" s="38"/>
    </row>
    <row r="29" spans="1:21" ht="15">
      <c r="A29" s="34" t="s">
        <v>38</v>
      </c>
      <c r="B29" s="37" t="s">
        <v>64</v>
      </c>
      <c r="C29" s="41" t="s">
        <v>73</v>
      </c>
      <c r="D29" s="34">
        <f>E29+F29</f>
        <v>60</v>
      </c>
      <c r="E29" s="34">
        <v>20</v>
      </c>
      <c r="F29" s="35">
        <v>40</v>
      </c>
      <c r="G29" s="34">
        <v>14</v>
      </c>
      <c r="H29" s="39"/>
      <c r="I29" s="38"/>
      <c r="J29" s="38"/>
      <c r="K29" s="34"/>
      <c r="L29" s="34"/>
      <c r="M29" s="34"/>
      <c r="N29" s="34"/>
      <c r="O29" s="34"/>
      <c r="P29" s="34"/>
      <c r="Q29" s="34"/>
      <c r="R29" s="34"/>
      <c r="S29" s="34"/>
      <c r="T29" s="34">
        <v>40</v>
      </c>
      <c r="U29" s="38"/>
    </row>
    <row r="30" spans="1:21" ht="15">
      <c r="A30" s="43"/>
      <c r="B30" s="44"/>
      <c r="C30" s="43"/>
      <c r="D30" s="45"/>
      <c r="E30" s="45"/>
      <c r="F30" s="45"/>
      <c r="G30" s="45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7"/>
    </row>
    <row r="31" spans="1:21" ht="28.5">
      <c r="A31" s="35" t="s">
        <v>39</v>
      </c>
      <c r="B31" s="36" t="s">
        <v>40</v>
      </c>
      <c r="C31" s="40" t="s">
        <v>217</v>
      </c>
      <c r="D31" s="35">
        <f>SUM(D32:D34)</f>
        <v>420</v>
      </c>
      <c r="E31" s="35">
        <f>SUM(E32:E34)</f>
        <v>140</v>
      </c>
      <c r="F31" s="35">
        <f>SUM(F32:F34)</f>
        <v>280</v>
      </c>
      <c r="G31" s="35">
        <f>SUM(G32:G34)</f>
        <v>114</v>
      </c>
      <c r="H31" s="48"/>
      <c r="I31" s="35"/>
      <c r="J31" s="35"/>
      <c r="K31" s="35">
        <f>K32+K33+K34</f>
        <v>192</v>
      </c>
      <c r="L31" s="35">
        <f aca="true" t="shared" si="2" ref="L31:U31">L32+L33+L34</f>
        <v>40</v>
      </c>
      <c r="M31" s="35">
        <f t="shared" si="2"/>
        <v>0</v>
      </c>
      <c r="N31" s="35">
        <f t="shared" si="2"/>
        <v>48</v>
      </c>
      <c r="O31" s="35">
        <f t="shared" si="2"/>
        <v>0</v>
      </c>
      <c r="P31" s="35">
        <f t="shared" si="2"/>
        <v>0</v>
      </c>
      <c r="Q31" s="35">
        <f t="shared" si="2"/>
        <v>0</v>
      </c>
      <c r="R31" s="35">
        <f t="shared" si="2"/>
        <v>0</v>
      </c>
      <c r="S31" s="35">
        <f t="shared" si="2"/>
        <v>0</v>
      </c>
      <c r="T31" s="35">
        <f t="shared" si="2"/>
        <v>0</v>
      </c>
      <c r="U31" s="35">
        <f t="shared" si="2"/>
        <v>0</v>
      </c>
    </row>
    <row r="32" spans="1:21" ht="15">
      <c r="A32" s="34" t="s">
        <v>7</v>
      </c>
      <c r="B32" s="37" t="s">
        <v>113</v>
      </c>
      <c r="C32" s="41" t="s">
        <v>72</v>
      </c>
      <c r="D32" s="34">
        <f>E32+F32</f>
        <v>96</v>
      </c>
      <c r="E32" s="34">
        <f>F32*0.5</f>
        <v>32</v>
      </c>
      <c r="F32" s="35">
        <v>64</v>
      </c>
      <c r="G32" s="34">
        <v>42</v>
      </c>
      <c r="H32" s="39"/>
      <c r="I32" s="38"/>
      <c r="J32" s="38"/>
      <c r="K32" s="34">
        <v>64</v>
      </c>
      <c r="L32" s="34"/>
      <c r="M32" s="34"/>
      <c r="N32" s="34"/>
      <c r="O32" s="34"/>
      <c r="P32" s="34"/>
      <c r="Q32" s="38"/>
      <c r="R32" s="38"/>
      <c r="S32" s="38"/>
      <c r="T32" s="38"/>
      <c r="U32" s="38"/>
    </row>
    <row r="33" spans="1:21" ht="15">
      <c r="A33" s="34" t="s">
        <v>8</v>
      </c>
      <c r="B33" s="37" t="s">
        <v>114</v>
      </c>
      <c r="C33" s="41" t="s">
        <v>71</v>
      </c>
      <c r="D33" s="34">
        <f>E33+F33</f>
        <v>252</v>
      </c>
      <c r="E33" s="34">
        <f>F33*0.5</f>
        <v>84</v>
      </c>
      <c r="F33" s="35">
        <v>168</v>
      </c>
      <c r="G33" s="34">
        <v>72</v>
      </c>
      <c r="H33" s="39"/>
      <c r="I33" s="38"/>
      <c r="J33" s="38"/>
      <c r="K33" s="34">
        <v>128</v>
      </c>
      <c r="L33" s="34">
        <v>40</v>
      </c>
      <c r="M33" s="34"/>
      <c r="N33" s="34"/>
      <c r="O33" s="34"/>
      <c r="P33" s="34"/>
      <c r="Q33" s="38"/>
      <c r="R33" s="38"/>
      <c r="S33" s="38"/>
      <c r="T33" s="38"/>
      <c r="U33" s="38"/>
    </row>
    <row r="34" spans="1:21" ht="15">
      <c r="A34" s="34" t="s">
        <v>9</v>
      </c>
      <c r="B34" s="37" t="s">
        <v>115</v>
      </c>
      <c r="C34" s="41" t="s">
        <v>160</v>
      </c>
      <c r="D34" s="34">
        <f>E34+F34</f>
        <v>72</v>
      </c>
      <c r="E34" s="34">
        <f>F34*0.5</f>
        <v>24</v>
      </c>
      <c r="F34" s="35">
        <v>48</v>
      </c>
      <c r="G34" s="34">
        <v>0</v>
      </c>
      <c r="H34" s="39"/>
      <c r="I34" s="38"/>
      <c r="J34" s="38"/>
      <c r="K34" s="34"/>
      <c r="L34" s="34"/>
      <c r="M34" s="34"/>
      <c r="N34" s="34">
        <v>48</v>
      </c>
      <c r="O34" s="34"/>
      <c r="P34" s="34"/>
      <c r="Q34" s="38"/>
      <c r="R34" s="38"/>
      <c r="S34" s="38"/>
      <c r="T34" s="38"/>
      <c r="U34" s="38"/>
    </row>
    <row r="35" spans="1:21" ht="15">
      <c r="A35" s="49"/>
      <c r="B35" s="50"/>
      <c r="C35" s="49"/>
      <c r="D35" s="47"/>
      <c r="E35" s="47"/>
      <c r="F35" s="47"/>
      <c r="G35" s="51"/>
      <c r="H35" s="52"/>
      <c r="I35" s="47"/>
      <c r="J35" s="47"/>
      <c r="K35" s="38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5">
      <c r="A36" s="35" t="s">
        <v>41</v>
      </c>
      <c r="B36" s="36" t="s">
        <v>10</v>
      </c>
      <c r="C36" s="34"/>
      <c r="D36" s="53">
        <f>D37+D56</f>
        <v>4332</v>
      </c>
      <c r="E36" s="53">
        <f>E37+E56</f>
        <v>1168</v>
      </c>
      <c r="F36" s="35">
        <f>F37+F56</f>
        <v>2336</v>
      </c>
      <c r="G36" s="35">
        <f>G37+G56</f>
        <v>473</v>
      </c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5">
      <c r="A37" s="35" t="s">
        <v>42</v>
      </c>
      <c r="B37" s="36" t="s">
        <v>12</v>
      </c>
      <c r="C37" s="40" t="s">
        <v>216</v>
      </c>
      <c r="D37" s="53">
        <f>D38+D39+D40+D41+D42+D43+D44+D45+D46+D47+D48+D49+D50+D51+D52+D53+D54</f>
        <v>1797</v>
      </c>
      <c r="E37" s="53">
        <f>SUM(E38:E52)+E53+E54</f>
        <v>599</v>
      </c>
      <c r="F37" s="35">
        <f>F38+F39+F40+F41+F42+F43+F44+F45+F46+F47+F48+F49+F50+F51+F52+F53+F54</f>
        <v>1198</v>
      </c>
      <c r="G37" s="35">
        <f>SUM(G38:G52)</f>
        <v>473</v>
      </c>
      <c r="H37" s="54"/>
      <c r="I37" s="35"/>
      <c r="J37" s="35"/>
      <c r="K37" s="35">
        <f>K38+K39+K40+K43</f>
        <v>272</v>
      </c>
      <c r="L37" s="35">
        <f>L38+L39+L40+L41+L42+L43+L44+L51</f>
        <v>360</v>
      </c>
      <c r="M37" s="35"/>
      <c r="N37" s="35"/>
      <c r="O37" s="35"/>
      <c r="P37" s="35"/>
      <c r="Q37" s="35"/>
      <c r="R37" s="35"/>
      <c r="S37" s="35"/>
      <c r="T37" s="35"/>
      <c r="U37" s="38"/>
    </row>
    <row r="38" spans="1:21" ht="30">
      <c r="A38" s="34" t="s">
        <v>43</v>
      </c>
      <c r="B38" s="37" t="s">
        <v>116</v>
      </c>
      <c r="C38" s="41" t="s">
        <v>70</v>
      </c>
      <c r="D38" s="34">
        <f aca="true" t="shared" si="3" ref="D38:D54">E38+F38</f>
        <v>96</v>
      </c>
      <c r="E38" s="34">
        <f>F38*0.5</f>
        <v>32</v>
      </c>
      <c r="F38" s="35">
        <v>64</v>
      </c>
      <c r="G38" s="34">
        <v>40</v>
      </c>
      <c r="H38" s="33"/>
      <c r="I38" s="34"/>
      <c r="J38" s="34"/>
      <c r="K38" s="34">
        <v>64</v>
      </c>
      <c r="L38" s="34"/>
      <c r="M38" s="34"/>
      <c r="N38" s="34"/>
      <c r="O38" s="34"/>
      <c r="P38" s="34"/>
      <c r="Q38" s="34"/>
      <c r="R38" s="34"/>
      <c r="S38" s="34"/>
      <c r="T38" s="34"/>
      <c r="U38" s="38"/>
    </row>
    <row r="39" spans="1:21" ht="17.25" customHeight="1">
      <c r="A39" s="34" t="s">
        <v>44</v>
      </c>
      <c r="B39" s="37" t="s">
        <v>117</v>
      </c>
      <c r="C39" s="41" t="s">
        <v>143</v>
      </c>
      <c r="D39" s="34">
        <f t="shared" si="3"/>
        <v>252</v>
      </c>
      <c r="E39" s="34">
        <f>F39*0.5</f>
        <v>84</v>
      </c>
      <c r="F39" s="35">
        <v>168</v>
      </c>
      <c r="G39" s="34">
        <v>70</v>
      </c>
      <c r="H39" s="33"/>
      <c r="I39" s="34"/>
      <c r="J39" s="34"/>
      <c r="K39" s="34">
        <v>48</v>
      </c>
      <c r="L39" s="34">
        <v>120</v>
      </c>
      <c r="M39" s="34"/>
      <c r="N39" s="34"/>
      <c r="O39" s="34"/>
      <c r="P39" s="34"/>
      <c r="Q39" s="34"/>
      <c r="R39" s="34"/>
      <c r="S39" s="34"/>
      <c r="T39" s="34"/>
      <c r="U39" s="38"/>
    </row>
    <row r="40" spans="1:21" ht="15">
      <c r="A40" s="34" t="s">
        <v>45</v>
      </c>
      <c r="B40" s="37" t="s">
        <v>118</v>
      </c>
      <c r="C40" s="41" t="s">
        <v>144</v>
      </c>
      <c r="D40" s="55">
        <f t="shared" si="3"/>
        <v>258</v>
      </c>
      <c r="E40" s="34">
        <f aca="true" t="shared" si="4" ref="E40:E54">F40*0.5</f>
        <v>86</v>
      </c>
      <c r="F40" s="35">
        <v>172</v>
      </c>
      <c r="G40" s="34">
        <v>155</v>
      </c>
      <c r="H40" s="33"/>
      <c r="I40" s="34"/>
      <c r="J40" s="34"/>
      <c r="K40" s="34">
        <v>112</v>
      </c>
      <c r="L40" s="34">
        <v>60</v>
      </c>
      <c r="M40" s="34"/>
      <c r="N40" s="31"/>
      <c r="O40" s="34"/>
      <c r="P40" s="34"/>
      <c r="Q40" s="34"/>
      <c r="R40" s="34"/>
      <c r="S40" s="34"/>
      <c r="T40" s="34"/>
      <c r="U40" s="38"/>
    </row>
    <row r="41" spans="1:21" ht="15">
      <c r="A41" s="34" t="s">
        <v>46</v>
      </c>
      <c r="B41" s="37" t="s">
        <v>142</v>
      </c>
      <c r="C41" s="41" t="s">
        <v>148</v>
      </c>
      <c r="D41" s="34">
        <f t="shared" si="3"/>
        <v>228</v>
      </c>
      <c r="E41" s="34">
        <f t="shared" si="4"/>
        <v>76</v>
      </c>
      <c r="F41" s="35">
        <v>152</v>
      </c>
      <c r="G41" s="34">
        <v>48</v>
      </c>
      <c r="H41" s="33"/>
      <c r="I41" s="34"/>
      <c r="J41" s="34"/>
      <c r="K41" s="34"/>
      <c r="L41" s="34">
        <v>80</v>
      </c>
      <c r="M41" s="34"/>
      <c r="N41" s="34">
        <v>72</v>
      </c>
      <c r="O41" s="34"/>
      <c r="P41" s="34"/>
      <c r="Q41" s="34"/>
      <c r="R41" s="34"/>
      <c r="S41" s="34"/>
      <c r="T41" s="34"/>
      <c r="U41" s="38"/>
    </row>
    <row r="42" spans="1:21" ht="15">
      <c r="A42" s="34" t="s">
        <v>47</v>
      </c>
      <c r="B42" s="42" t="s">
        <v>119</v>
      </c>
      <c r="C42" s="41" t="s">
        <v>75</v>
      </c>
      <c r="D42" s="34">
        <f t="shared" si="3"/>
        <v>57</v>
      </c>
      <c r="E42" s="34">
        <f t="shared" si="4"/>
        <v>19</v>
      </c>
      <c r="F42" s="35">
        <v>38</v>
      </c>
      <c r="G42" s="34">
        <v>10</v>
      </c>
      <c r="H42" s="33"/>
      <c r="I42" s="34"/>
      <c r="J42" s="34"/>
      <c r="K42" s="34"/>
      <c r="L42" s="31"/>
      <c r="M42" s="34"/>
      <c r="N42" s="34"/>
      <c r="O42" s="34"/>
      <c r="P42" s="34">
        <v>38</v>
      </c>
      <c r="Q42" s="34"/>
      <c r="R42" s="34"/>
      <c r="S42" s="34"/>
      <c r="T42" s="34"/>
      <c r="U42" s="38"/>
    </row>
    <row r="43" spans="1:21" ht="15">
      <c r="A43" s="34" t="s">
        <v>48</v>
      </c>
      <c r="B43" s="37" t="s">
        <v>120</v>
      </c>
      <c r="C43" s="41" t="s">
        <v>70</v>
      </c>
      <c r="D43" s="34">
        <f t="shared" si="3"/>
        <v>72</v>
      </c>
      <c r="E43" s="34">
        <f t="shared" si="4"/>
        <v>24</v>
      </c>
      <c r="F43" s="35">
        <v>48</v>
      </c>
      <c r="G43" s="56">
        <v>22</v>
      </c>
      <c r="H43" s="33"/>
      <c r="I43" s="34"/>
      <c r="J43" s="34"/>
      <c r="K43" s="34">
        <v>48</v>
      </c>
      <c r="L43" s="34"/>
      <c r="M43" s="34"/>
      <c r="N43" s="34"/>
      <c r="O43" s="34"/>
      <c r="P43" s="34"/>
      <c r="Q43" s="34"/>
      <c r="R43" s="34"/>
      <c r="S43" s="34"/>
      <c r="T43" s="34"/>
      <c r="U43" s="38"/>
    </row>
    <row r="44" spans="1:21" ht="24.75" customHeight="1">
      <c r="A44" s="34" t="s">
        <v>49</v>
      </c>
      <c r="B44" s="37" t="s">
        <v>121</v>
      </c>
      <c r="C44" s="41" t="s">
        <v>145</v>
      </c>
      <c r="D44" s="34">
        <f t="shared" si="3"/>
        <v>60</v>
      </c>
      <c r="E44" s="34">
        <f t="shared" si="4"/>
        <v>20</v>
      </c>
      <c r="F44" s="35">
        <v>40</v>
      </c>
      <c r="G44" s="34">
        <v>8</v>
      </c>
      <c r="H44" s="33"/>
      <c r="I44" s="34"/>
      <c r="J44" s="34"/>
      <c r="K44" s="34"/>
      <c r="L44" s="34">
        <v>40</v>
      </c>
      <c r="M44" s="34"/>
      <c r="N44" s="34"/>
      <c r="O44" s="34"/>
      <c r="P44" s="34"/>
      <c r="Q44" s="34"/>
      <c r="R44" s="34"/>
      <c r="S44" s="34"/>
      <c r="T44" s="34"/>
      <c r="U44" s="38"/>
    </row>
    <row r="45" spans="1:21" ht="15">
      <c r="A45" s="34" t="s">
        <v>50</v>
      </c>
      <c r="B45" s="37" t="s">
        <v>53</v>
      </c>
      <c r="C45" s="41" t="s">
        <v>215</v>
      </c>
      <c r="D45" s="34">
        <f t="shared" si="3"/>
        <v>54</v>
      </c>
      <c r="E45" s="34">
        <f t="shared" si="4"/>
        <v>18</v>
      </c>
      <c r="F45" s="35">
        <v>36</v>
      </c>
      <c r="G45" s="34">
        <v>8</v>
      </c>
      <c r="H45" s="54"/>
      <c r="I45" s="34"/>
      <c r="J45" s="34"/>
      <c r="K45" s="34"/>
      <c r="L45" s="34"/>
      <c r="M45" s="34"/>
      <c r="N45" s="35"/>
      <c r="O45" s="35"/>
      <c r="P45" s="31"/>
      <c r="Q45" s="35"/>
      <c r="R45" s="34">
        <v>36</v>
      </c>
      <c r="S45" s="34"/>
      <c r="T45" s="35"/>
      <c r="U45" s="38"/>
    </row>
    <row r="46" spans="1:21" ht="15">
      <c r="A46" s="34" t="s">
        <v>51</v>
      </c>
      <c r="B46" s="37" t="s">
        <v>11</v>
      </c>
      <c r="C46" s="41" t="s">
        <v>75</v>
      </c>
      <c r="D46" s="34">
        <f t="shared" si="3"/>
        <v>102</v>
      </c>
      <c r="E46" s="34">
        <f t="shared" si="4"/>
        <v>34</v>
      </c>
      <c r="F46" s="35">
        <v>68</v>
      </c>
      <c r="G46" s="34">
        <v>30</v>
      </c>
      <c r="H46" s="33"/>
      <c r="I46" s="34"/>
      <c r="J46" s="34"/>
      <c r="K46" s="34"/>
      <c r="L46" s="34"/>
      <c r="M46" s="34"/>
      <c r="N46" s="34">
        <v>36</v>
      </c>
      <c r="O46" s="34"/>
      <c r="P46" s="34">
        <v>32</v>
      </c>
      <c r="Q46" s="34"/>
      <c r="R46" s="34"/>
      <c r="S46" s="34"/>
      <c r="T46" s="34"/>
      <c r="U46" s="38"/>
    </row>
    <row r="47" spans="1:21" ht="30">
      <c r="A47" s="34" t="s">
        <v>201</v>
      </c>
      <c r="B47" s="37" t="s">
        <v>52</v>
      </c>
      <c r="C47" s="41" t="s">
        <v>161</v>
      </c>
      <c r="D47" s="34">
        <f t="shared" si="3"/>
        <v>60</v>
      </c>
      <c r="E47" s="34">
        <f>F47*0.5</f>
        <v>20</v>
      </c>
      <c r="F47" s="35">
        <v>40</v>
      </c>
      <c r="G47" s="34">
        <v>12</v>
      </c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>
        <v>40</v>
      </c>
      <c r="U47" s="38"/>
    </row>
    <row r="48" spans="1:21" ht="15">
      <c r="A48" s="34" t="s">
        <v>202</v>
      </c>
      <c r="B48" s="37" t="s">
        <v>156</v>
      </c>
      <c r="C48" s="41" t="s">
        <v>162</v>
      </c>
      <c r="D48" s="34">
        <f t="shared" si="3"/>
        <v>57</v>
      </c>
      <c r="E48" s="34">
        <f t="shared" si="4"/>
        <v>19</v>
      </c>
      <c r="F48" s="35">
        <v>38</v>
      </c>
      <c r="G48" s="34">
        <v>18</v>
      </c>
      <c r="H48" s="33"/>
      <c r="I48" s="34"/>
      <c r="J48" s="34"/>
      <c r="K48" s="34"/>
      <c r="L48" s="34"/>
      <c r="M48" s="34"/>
      <c r="N48" s="34"/>
      <c r="O48" s="34"/>
      <c r="P48" s="34">
        <v>38</v>
      </c>
      <c r="Q48" s="34"/>
      <c r="R48" s="34"/>
      <c r="S48" s="34"/>
      <c r="T48" s="34"/>
      <c r="U48" s="38"/>
    </row>
    <row r="49" spans="1:21" ht="15">
      <c r="A49" s="34" t="s">
        <v>203</v>
      </c>
      <c r="B49" s="42" t="s">
        <v>122</v>
      </c>
      <c r="C49" s="41" t="s">
        <v>154</v>
      </c>
      <c r="D49" s="34">
        <f t="shared" si="3"/>
        <v>66</v>
      </c>
      <c r="E49" s="34">
        <f t="shared" si="4"/>
        <v>22</v>
      </c>
      <c r="F49" s="35">
        <v>44</v>
      </c>
      <c r="G49" s="34">
        <v>10</v>
      </c>
      <c r="H49" s="33"/>
      <c r="I49" s="34"/>
      <c r="J49" s="34"/>
      <c r="K49" s="34"/>
      <c r="L49" s="34"/>
      <c r="M49" s="34"/>
      <c r="N49" s="34"/>
      <c r="O49" s="34"/>
      <c r="P49" s="34">
        <v>44</v>
      </c>
      <c r="Q49" s="34"/>
      <c r="R49" s="34"/>
      <c r="S49" s="34"/>
      <c r="T49" s="34"/>
      <c r="U49" s="38"/>
    </row>
    <row r="50" spans="1:21" ht="15">
      <c r="A50" s="34" t="s">
        <v>204</v>
      </c>
      <c r="B50" s="37" t="s">
        <v>123</v>
      </c>
      <c r="C50" s="41" t="s">
        <v>75</v>
      </c>
      <c r="D50" s="55">
        <f t="shared" si="3"/>
        <v>85.5</v>
      </c>
      <c r="E50" s="55">
        <f t="shared" si="4"/>
        <v>28.5</v>
      </c>
      <c r="F50" s="35">
        <v>57</v>
      </c>
      <c r="G50" s="34">
        <v>12</v>
      </c>
      <c r="H50" s="33"/>
      <c r="I50" s="34"/>
      <c r="J50" s="34"/>
      <c r="K50" s="34"/>
      <c r="L50" s="34"/>
      <c r="M50" s="34"/>
      <c r="N50" s="34"/>
      <c r="O50" s="34"/>
      <c r="P50" s="34">
        <v>57</v>
      </c>
      <c r="Q50" s="34"/>
      <c r="R50" s="34"/>
      <c r="S50" s="34"/>
      <c r="T50" s="34"/>
      <c r="U50" s="38"/>
    </row>
    <row r="51" spans="1:21" ht="30" customHeight="1">
      <c r="A51" s="34" t="s">
        <v>205</v>
      </c>
      <c r="B51" s="37" t="s">
        <v>138</v>
      </c>
      <c r="C51" s="41" t="s">
        <v>74</v>
      </c>
      <c r="D51" s="55">
        <f t="shared" si="3"/>
        <v>90</v>
      </c>
      <c r="E51" s="55">
        <f t="shared" si="4"/>
        <v>30</v>
      </c>
      <c r="F51" s="35">
        <v>60</v>
      </c>
      <c r="G51" s="34">
        <v>10</v>
      </c>
      <c r="H51" s="33"/>
      <c r="I51" s="34"/>
      <c r="J51" s="34"/>
      <c r="K51" s="34"/>
      <c r="L51" s="34">
        <v>60</v>
      </c>
      <c r="M51" s="34"/>
      <c r="N51" s="34"/>
      <c r="O51" s="34"/>
      <c r="P51" s="34"/>
      <c r="Q51" s="34"/>
      <c r="R51" s="34"/>
      <c r="S51" s="34"/>
      <c r="T51" s="34"/>
      <c r="U51" s="38"/>
    </row>
    <row r="52" spans="1:21" ht="24.75" customHeight="1">
      <c r="A52" s="34" t="s">
        <v>206</v>
      </c>
      <c r="B52" s="37" t="s">
        <v>63</v>
      </c>
      <c r="C52" s="41" t="s">
        <v>73</v>
      </c>
      <c r="D52" s="34">
        <f t="shared" si="3"/>
        <v>60</v>
      </c>
      <c r="E52" s="34">
        <f t="shared" si="4"/>
        <v>20</v>
      </c>
      <c r="F52" s="35">
        <v>40</v>
      </c>
      <c r="G52" s="34">
        <v>20</v>
      </c>
      <c r="H52" s="33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>
        <v>40</v>
      </c>
      <c r="U52" s="38"/>
    </row>
    <row r="53" spans="1:21" ht="24.75" customHeight="1">
      <c r="A53" s="34" t="s">
        <v>207</v>
      </c>
      <c r="B53" s="37" t="s">
        <v>200</v>
      </c>
      <c r="C53" s="41" t="s">
        <v>162</v>
      </c>
      <c r="D53" s="55">
        <f t="shared" si="3"/>
        <v>127.5</v>
      </c>
      <c r="E53" s="55">
        <f t="shared" si="4"/>
        <v>42.5</v>
      </c>
      <c r="F53" s="35">
        <v>85</v>
      </c>
      <c r="G53" s="34">
        <v>34</v>
      </c>
      <c r="H53" s="33"/>
      <c r="I53" s="34"/>
      <c r="J53" s="34"/>
      <c r="K53" s="34"/>
      <c r="L53" s="34"/>
      <c r="M53" s="34"/>
      <c r="N53" s="34"/>
      <c r="O53" s="34"/>
      <c r="P53" s="34">
        <v>85</v>
      </c>
      <c r="Q53" s="34"/>
      <c r="R53" s="34"/>
      <c r="S53" s="34"/>
      <c r="T53" s="34"/>
      <c r="U53" s="38"/>
    </row>
    <row r="54" spans="1:21" ht="30" customHeight="1">
      <c r="A54" s="34" t="s">
        <v>208</v>
      </c>
      <c r="B54" s="57" t="s">
        <v>163</v>
      </c>
      <c r="C54" s="41" t="s">
        <v>231</v>
      </c>
      <c r="D54" s="34">
        <f t="shared" si="3"/>
        <v>72</v>
      </c>
      <c r="E54" s="34">
        <f t="shared" si="4"/>
        <v>24</v>
      </c>
      <c r="F54" s="35">
        <v>48</v>
      </c>
      <c r="G54" s="34">
        <v>20</v>
      </c>
      <c r="H54" s="33"/>
      <c r="I54" s="34"/>
      <c r="J54" s="34"/>
      <c r="K54" s="34"/>
      <c r="L54" s="34"/>
      <c r="M54" s="34"/>
      <c r="N54" s="34"/>
      <c r="O54" s="34"/>
      <c r="P54" s="34">
        <v>48</v>
      </c>
      <c r="Q54" s="34"/>
      <c r="R54" s="34"/>
      <c r="S54" s="34"/>
      <c r="T54" s="34"/>
      <c r="U54" s="38"/>
    </row>
    <row r="55" spans="1:21" ht="15">
      <c r="A55" s="49"/>
      <c r="B55" s="50"/>
      <c r="C55" s="49"/>
      <c r="D55" s="47"/>
      <c r="E55" s="47"/>
      <c r="F55" s="47"/>
      <c r="G55" s="51"/>
      <c r="H55" s="52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ht="15">
      <c r="A56" s="35" t="s">
        <v>54</v>
      </c>
      <c r="B56" s="58" t="s">
        <v>26</v>
      </c>
      <c r="C56" s="35" t="s">
        <v>218</v>
      </c>
      <c r="D56" s="82">
        <f>D57+D60+D65+D69</f>
        <v>2535</v>
      </c>
      <c r="E56" s="81">
        <f>E57+E60+E65+E69</f>
        <v>569</v>
      </c>
      <c r="F56" s="35">
        <f>F57+F60+F65+F69+F74</f>
        <v>1138</v>
      </c>
      <c r="G56" s="83"/>
      <c r="H56" s="39">
        <v>50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42.75">
      <c r="A57" s="35" t="s">
        <v>13</v>
      </c>
      <c r="B57" s="36" t="s">
        <v>124</v>
      </c>
      <c r="C57" s="35" t="s">
        <v>219</v>
      </c>
      <c r="D57" s="35">
        <f>D58+D59</f>
        <v>252</v>
      </c>
      <c r="E57" s="35">
        <f>F57*0.5</f>
        <v>72</v>
      </c>
      <c r="F57" s="35">
        <v>144</v>
      </c>
      <c r="G57" s="35"/>
      <c r="H57" s="35"/>
      <c r="I57" s="35">
        <f>I58+I59</f>
        <v>0</v>
      </c>
      <c r="J57" s="35">
        <f aca="true" t="shared" si="5" ref="J57:U57">J58+J59</f>
        <v>0</v>
      </c>
      <c r="K57" s="35">
        <f t="shared" si="5"/>
        <v>0</v>
      </c>
      <c r="L57" s="35">
        <f t="shared" si="5"/>
        <v>0</v>
      </c>
      <c r="M57" s="35">
        <f t="shared" si="5"/>
        <v>0</v>
      </c>
      <c r="N57" s="35">
        <f t="shared" si="5"/>
        <v>144</v>
      </c>
      <c r="O57" s="35">
        <f t="shared" si="5"/>
        <v>36</v>
      </c>
      <c r="P57" s="35">
        <f t="shared" si="5"/>
        <v>0</v>
      </c>
      <c r="Q57" s="35">
        <f t="shared" si="5"/>
        <v>0</v>
      </c>
      <c r="R57" s="35">
        <f t="shared" si="5"/>
        <v>0</v>
      </c>
      <c r="S57" s="35">
        <f t="shared" si="5"/>
        <v>0</v>
      </c>
      <c r="T57" s="35">
        <f t="shared" si="5"/>
        <v>0</v>
      </c>
      <c r="U57" s="35">
        <f t="shared" si="5"/>
        <v>0</v>
      </c>
    </row>
    <row r="58" spans="1:21" ht="49.5" customHeight="1">
      <c r="A58" s="34" t="s">
        <v>15</v>
      </c>
      <c r="B58" s="37" t="s">
        <v>153</v>
      </c>
      <c r="C58" s="41" t="s">
        <v>193</v>
      </c>
      <c r="D58" s="34">
        <f>E58+F58</f>
        <v>216</v>
      </c>
      <c r="E58" s="34">
        <f>F58*0.5</f>
        <v>72</v>
      </c>
      <c r="F58" s="34">
        <v>144</v>
      </c>
      <c r="G58" s="34"/>
      <c r="H58" s="33"/>
      <c r="I58" s="34"/>
      <c r="J58" s="34"/>
      <c r="K58" s="34"/>
      <c r="L58" s="34"/>
      <c r="M58" s="34"/>
      <c r="N58" s="34">
        <v>144</v>
      </c>
      <c r="O58" s="34"/>
      <c r="P58" s="34"/>
      <c r="Q58" s="34"/>
      <c r="R58" s="34"/>
      <c r="S58" s="34"/>
      <c r="T58" s="34"/>
      <c r="U58" s="34"/>
    </row>
    <row r="59" spans="1:21" s="4" customFormat="1" ht="15">
      <c r="A59" s="34" t="s">
        <v>80</v>
      </c>
      <c r="B59" s="37" t="s">
        <v>23</v>
      </c>
      <c r="C59" s="41" t="s">
        <v>147</v>
      </c>
      <c r="D59" s="34">
        <v>36</v>
      </c>
      <c r="E59" s="34"/>
      <c r="F59" s="34"/>
      <c r="G59" s="60"/>
      <c r="H59" s="33"/>
      <c r="I59" s="35"/>
      <c r="J59" s="35"/>
      <c r="K59" s="34"/>
      <c r="L59" s="34"/>
      <c r="M59" s="34"/>
      <c r="N59" s="34"/>
      <c r="O59" s="34">
        <v>36</v>
      </c>
      <c r="P59" s="34"/>
      <c r="Q59" s="35"/>
      <c r="R59" s="34"/>
      <c r="S59" s="34"/>
      <c r="T59" s="34"/>
      <c r="U59" s="35"/>
    </row>
    <row r="60" spans="1:21" s="4" customFormat="1" ht="71.25">
      <c r="A60" s="35" t="s">
        <v>14</v>
      </c>
      <c r="B60" s="36" t="s">
        <v>125</v>
      </c>
      <c r="C60" s="35" t="s">
        <v>224</v>
      </c>
      <c r="D60" s="35">
        <f>D61+D62+D63+D64</f>
        <v>1728</v>
      </c>
      <c r="E60" s="35">
        <f>E61+E62+E63+E64</f>
        <v>372</v>
      </c>
      <c r="F60" s="35">
        <f>F61+F62+F63+F64</f>
        <v>744</v>
      </c>
      <c r="G60" s="35">
        <f>G61+G62</f>
        <v>438</v>
      </c>
      <c r="H60" s="54"/>
      <c r="I60" s="35">
        <f aca="true" t="shared" si="6" ref="I60:N60">I61+I62+I63+I64</f>
        <v>0</v>
      </c>
      <c r="J60" s="35">
        <f t="shared" si="6"/>
        <v>0</v>
      </c>
      <c r="K60" s="35">
        <f t="shared" si="6"/>
        <v>0</v>
      </c>
      <c r="L60" s="35">
        <f t="shared" si="6"/>
        <v>120</v>
      </c>
      <c r="M60" s="35">
        <f t="shared" si="6"/>
        <v>0</v>
      </c>
      <c r="N60" s="35">
        <f t="shared" si="6"/>
        <v>84</v>
      </c>
      <c r="O60" s="35">
        <f>O63</f>
        <v>36</v>
      </c>
      <c r="P60" s="35">
        <f aca="true" t="shared" si="7" ref="P60:U60">P61+P62+P63+P64</f>
        <v>190</v>
      </c>
      <c r="Q60" s="35">
        <f t="shared" si="7"/>
        <v>162</v>
      </c>
      <c r="R60" s="35">
        <f t="shared" si="7"/>
        <v>180</v>
      </c>
      <c r="S60" s="35">
        <f t="shared" si="7"/>
        <v>216</v>
      </c>
      <c r="T60" s="35">
        <f t="shared" si="7"/>
        <v>170</v>
      </c>
      <c r="U60" s="35">
        <f t="shared" si="7"/>
        <v>108</v>
      </c>
    </row>
    <row r="61" spans="1:21" ht="45">
      <c r="A61" s="34" t="s">
        <v>16</v>
      </c>
      <c r="B61" s="37" t="s">
        <v>131</v>
      </c>
      <c r="C61" s="41" t="s">
        <v>230</v>
      </c>
      <c r="D61" s="34">
        <f>E61+F61</f>
        <v>936</v>
      </c>
      <c r="E61" s="34">
        <f>F61*0.5</f>
        <v>312</v>
      </c>
      <c r="F61" s="34">
        <v>624</v>
      </c>
      <c r="G61" s="34">
        <v>358</v>
      </c>
      <c r="H61" s="33">
        <v>30</v>
      </c>
      <c r="I61" s="34"/>
      <c r="J61" s="34"/>
      <c r="K61" s="34"/>
      <c r="L61" s="34">
        <v>120</v>
      </c>
      <c r="M61" s="34"/>
      <c r="N61" s="34">
        <v>84</v>
      </c>
      <c r="O61" s="34"/>
      <c r="P61" s="34">
        <v>190</v>
      </c>
      <c r="Q61" s="34"/>
      <c r="R61" s="34">
        <v>144</v>
      </c>
      <c r="S61" s="34"/>
      <c r="T61" s="31">
        <v>86</v>
      </c>
      <c r="U61" s="34"/>
    </row>
    <row r="62" spans="1:21" ht="24.75" customHeight="1">
      <c r="A62" s="34" t="s">
        <v>17</v>
      </c>
      <c r="B62" s="37" t="s">
        <v>133</v>
      </c>
      <c r="C62" s="41" t="s">
        <v>223</v>
      </c>
      <c r="D62" s="34">
        <f>E62+F62</f>
        <v>180</v>
      </c>
      <c r="E62" s="34">
        <f>F62*0.5</f>
        <v>60</v>
      </c>
      <c r="F62" s="34">
        <v>120</v>
      </c>
      <c r="G62" s="34">
        <v>80</v>
      </c>
      <c r="H62" s="33"/>
      <c r="I62" s="34"/>
      <c r="J62" s="34"/>
      <c r="K62" s="34"/>
      <c r="L62" s="34"/>
      <c r="M62" s="34"/>
      <c r="N62" s="34"/>
      <c r="O62" s="34"/>
      <c r="P62" s="34"/>
      <c r="Q62" s="34"/>
      <c r="R62" s="34">
        <v>36</v>
      </c>
      <c r="S62" s="34"/>
      <c r="T62" s="34">
        <v>84</v>
      </c>
      <c r="U62" s="34"/>
    </row>
    <row r="63" spans="1:21" ht="15">
      <c r="A63" s="34" t="s">
        <v>81</v>
      </c>
      <c r="B63" s="37" t="s">
        <v>23</v>
      </c>
      <c r="C63" s="41" t="s">
        <v>73</v>
      </c>
      <c r="D63" s="34">
        <f>O63+Q63+S63</f>
        <v>234</v>
      </c>
      <c r="E63" s="34">
        <f>F63*0.5</f>
        <v>0</v>
      </c>
      <c r="F63" s="34"/>
      <c r="G63" s="34"/>
      <c r="H63" s="33"/>
      <c r="I63" s="34"/>
      <c r="J63" s="34"/>
      <c r="K63" s="34"/>
      <c r="L63" s="34"/>
      <c r="M63" s="34"/>
      <c r="N63" s="31"/>
      <c r="O63" s="34">
        <v>36</v>
      </c>
      <c r="P63" s="34"/>
      <c r="Q63" s="34">
        <v>126</v>
      </c>
      <c r="R63" s="34"/>
      <c r="S63" s="34">
        <v>72</v>
      </c>
      <c r="T63" s="34"/>
      <c r="U63" s="34"/>
    </row>
    <row r="64" spans="1:21" ht="15">
      <c r="A64" s="34" t="s">
        <v>82</v>
      </c>
      <c r="B64" s="37" t="s">
        <v>29</v>
      </c>
      <c r="C64" s="41" t="s">
        <v>221</v>
      </c>
      <c r="D64" s="34">
        <f>O64+Q64+S64+U64</f>
        <v>378</v>
      </c>
      <c r="E64" s="34"/>
      <c r="F64" s="34"/>
      <c r="G64" s="34"/>
      <c r="H64" s="33"/>
      <c r="I64" s="34"/>
      <c r="J64" s="34"/>
      <c r="K64" s="34"/>
      <c r="L64" s="34"/>
      <c r="M64" s="34"/>
      <c r="N64" s="34"/>
      <c r="O64" s="34">
        <v>90</v>
      </c>
      <c r="P64" s="34"/>
      <c r="Q64" s="34">
        <v>36</v>
      </c>
      <c r="R64" s="34"/>
      <c r="S64" s="34">
        <v>144</v>
      </c>
      <c r="T64" s="34"/>
      <c r="U64" s="34">
        <v>108</v>
      </c>
    </row>
    <row r="65" spans="1:21" ht="14.25">
      <c r="A65" s="35" t="s">
        <v>18</v>
      </c>
      <c r="B65" s="36" t="s">
        <v>126</v>
      </c>
      <c r="C65" s="35" t="s">
        <v>225</v>
      </c>
      <c r="D65" s="35">
        <f>D66+D67+D68</f>
        <v>267</v>
      </c>
      <c r="E65" s="35">
        <f>F65*0.5</f>
        <v>65</v>
      </c>
      <c r="F65" s="35">
        <v>130</v>
      </c>
      <c r="G65" s="35"/>
      <c r="H65" s="35"/>
      <c r="I65" s="35">
        <f>I66+I67+I68</f>
        <v>0</v>
      </c>
      <c r="J65" s="35">
        <f aca="true" t="shared" si="8" ref="J65:U65">J66+J67+J68</f>
        <v>0</v>
      </c>
      <c r="K65" s="35">
        <f t="shared" si="8"/>
        <v>0</v>
      </c>
      <c r="L65" s="35">
        <f t="shared" si="8"/>
        <v>0</v>
      </c>
      <c r="M65" s="35">
        <f t="shared" si="8"/>
        <v>0</v>
      </c>
      <c r="N65" s="35">
        <f t="shared" si="8"/>
        <v>0</v>
      </c>
      <c r="O65" s="35">
        <f t="shared" si="8"/>
        <v>0</v>
      </c>
      <c r="P65" s="35">
        <f t="shared" si="8"/>
        <v>76</v>
      </c>
      <c r="Q65" s="35">
        <f t="shared" si="8"/>
        <v>0</v>
      </c>
      <c r="R65" s="35">
        <f t="shared" si="8"/>
        <v>54</v>
      </c>
      <c r="S65" s="35">
        <f t="shared" si="8"/>
        <v>72</v>
      </c>
      <c r="T65" s="35">
        <f t="shared" si="8"/>
        <v>0</v>
      </c>
      <c r="U65" s="35">
        <f t="shared" si="8"/>
        <v>0</v>
      </c>
    </row>
    <row r="66" spans="1:21" ht="30">
      <c r="A66" s="34" t="s">
        <v>19</v>
      </c>
      <c r="B66" s="42" t="s">
        <v>135</v>
      </c>
      <c r="C66" s="41" t="s">
        <v>147</v>
      </c>
      <c r="D66" s="34">
        <f>F66+E66</f>
        <v>195</v>
      </c>
      <c r="E66" s="34">
        <f>F66*0.5</f>
        <v>65</v>
      </c>
      <c r="F66" s="34">
        <v>130</v>
      </c>
      <c r="G66" s="34">
        <v>80</v>
      </c>
      <c r="H66" s="34">
        <v>20</v>
      </c>
      <c r="I66" s="34"/>
      <c r="J66" s="34"/>
      <c r="K66" s="34"/>
      <c r="L66" s="34"/>
      <c r="M66" s="34"/>
      <c r="N66" s="34"/>
      <c r="O66" s="34"/>
      <c r="P66" s="34">
        <v>76</v>
      </c>
      <c r="Q66" s="34"/>
      <c r="R66" s="34">
        <v>54</v>
      </c>
      <c r="S66" s="34"/>
      <c r="T66" s="34"/>
      <c r="U66" s="34"/>
    </row>
    <row r="67" spans="1:21" ht="15">
      <c r="A67" s="34" t="s">
        <v>76</v>
      </c>
      <c r="B67" s="37" t="s">
        <v>77</v>
      </c>
      <c r="C67" s="41" t="s">
        <v>222</v>
      </c>
      <c r="D67" s="34">
        <v>36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>
        <v>36</v>
      </c>
      <c r="T67" s="34"/>
      <c r="U67" s="34"/>
    </row>
    <row r="68" spans="1:21" ht="15">
      <c r="A68" s="34" t="s">
        <v>136</v>
      </c>
      <c r="B68" s="37" t="s">
        <v>29</v>
      </c>
      <c r="C68" s="62" t="s">
        <v>146</v>
      </c>
      <c r="D68" s="34">
        <v>36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>
        <v>36</v>
      </c>
      <c r="T68" s="34"/>
      <c r="U68" s="34"/>
    </row>
    <row r="69" spans="1:21" s="13" customFormat="1" ht="28.5">
      <c r="A69" s="35" t="s">
        <v>20</v>
      </c>
      <c r="B69" s="61" t="s">
        <v>127</v>
      </c>
      <c r="C69" s="63" t="s">
        <v>220</v>
      </c>
      <c r="D69" s="66">
        <f>D70+D71+D72+D73</f>
        <v>288</v>
      </c>
      <c r="E69" s="63">
        <f>F69*0.5</f>
        <v>60</v>
      </c>
      <c r="F69" s="63">
        <f>F70+F71</f>
        <v>120</v>
      </c>
      <c r="G69" s="63">
        <f>G70+G71</f>
        <v>70</v>
      </c>
      <c r="H69" s="63"/>
      <c r="I69" s="63">
        <f aca="true" t="shared" si="9" ref="I69:U69">I70+I71+I72+I73</f>
        <v>0</v>
      </c>
      <c r="J69" s="63">
        <f t="shared" si="9"/>
        <v>0</v>
      </c>
      <c r="K69" s="35">
        <f t="shared" si="9"/>
        <v>0</v>
      </c>
      <c r="L69" s="63">
        <f t="shared" si="9"/>
        <v>120</v>
      </c>
      <c r="M69" s="63">
        <f t="shared" si="9"/>
        <v>108</v>
      </c>
      <c r="N69" s="63">
        <f t="shared" si="9"/>
        <v>0</v>
      </c>
      <c r="O69" s="63">
        <f t="shared" si="9"/>
        <v>0</v>
      </c>
      <c r="P69" s="63">
        <f t="shared" si="9"/>
        <v>0</v>
      </c>
      <c r="Q69" s="63">
        <f t="shared" si="9"/>
        <v>0</v>
      </c>
      <c r="R69" s="63">
        <f t="shared" si="9"/>
        <v>0</v>
      </c>
      <c r="S69" s="63">
        <f t="shared" si="9"/>
        <v>0</v>
      </c>
      <c r="T69" s="63">
        <f t="shared" si="9"/>
        <v>0</v>
      </c>
      <c r="U69" s="63">
        <f t="shared" si="9"/>
        <v>0</v>
      </c>
    </row>
    <row r="70" spans="1:21" ht="15">
      <c r="A70" s="34" t="s">
        <v>21</v>
      </c>
      <c r="B70" s="57" t="s">
        <v>132</v>
      </c>
      <c r="C70" s="62" t="s">
        <v>146</v>
      </c>
      <c r="D70" s="64">
        <f>E70+F70</f>
        <v>120</v>
      </c>
      <c r="E70" s="64">
        <f>F70*0.5</f>
        <v>40</v>
      </c>
      <c r="F70" s="64">
        <v>80</v>
      </c>
      <c r="G70" s="64">
        <v>60</v>
      </c>
      <c r="H70" s="64"/>
      <c r="I70" s="64"/>
      <c r="J70" s="64"/>
      <c r="K70" s="34"/>
      <c r="L70" s="64">
        <v>80</v>
      </c>
      <c r="M70" s="64"/>
      <c r="N70" s="64"/>
      <c r="O70" s="64"/>
      <c r="P70" s="64"/>
      <c r="Q70" s="64"/>
      <c r="R70" s="64"/>
      <c r="S70" s="64"/>
      <c r="T70" s="64"/>
      <c r="U70" s="34"/>
    </row>
    <row r="71" spans="1:21" s="4" customFormat="1" ht="25.5" customHeight="1">
      <c r="A71" s="34" t="s">
        <v>55</v>
      </c>
      <c r="B71" s="57" t="s">
        <v>134</v>
      </c>
      <c r="C71" s="62" t="s">
        <v>146</v>
      </c>
      <c r="D71" s="64">
        <f>E71+F71</f>
        <v>60</v>
      </c>
      <c r="E71" s="64">
        <f>F71*0.5</f>
        <v>20</v>
      </c>
      <c r="F71" s="64">
        <v>40</v>
      </c>
      <c r="G71" s="64">
        <v>10</v>
      </c>
      <c r="H71" s="64"/>
      <c r="I71" s="63"/>
      <c r="J71" s="63"/>
      <c r="K71" s="34"/>
      <c r="L71" s="64">
        <v>40</v>
      </c>
      <c r="M71" s="64"/>
      <c r="N71" s="64"/>
      <c r="O71" s="64"/>
      <c r="P71" s="64"/>
      <c r="Q71" s="64"/>
      <c r="R71" s="64"/>
      <c r="S71" s="64"/>
      <c r="T71" s="64"/>
      <c r="U71" s="35"/>
    </row>
    <row r="72" spans="1:21" s="4" customFormat="1" ht="18" customHeight="1">
      <c r="A72" s="34" t="s">
        <v>79</v>
      </c>
      <c r="B72" s="37" t="s">
        <v>77</v>
      </c>
      <c r="C72" s="62" t="s">
        <v>78</v>
      </c>
      <c r="D72" s="64">
        <v>72</v>
      </c>
      <c r="E72" s="64"/>
      <c r="F72" s="64"/>
      <c r="G72" s="65"/>
      <c r="H72" s="64"/>
      <c r="I72" s="63"/>
      <c r="J72" s="63"/>
      <c r="K72" s="34"/>
      <c r="L72" s="64"/>
      <c r="M72" s="64">
        <v>72</v>
      </c>
      <c r="N72" s="64"/>
      <c r="O72" s="64"/>
      <c r="P72" s="64"/>
      <c r="Q72" s="64"/>
      <c r="R72" s="64"/>
      <c r="S72" s="64"/>
      <c r="T72" s="64"/>
      <c r="U72" s="35"/>
    </row>
    <row r="73" spans="1:25" s="4" customFormat="1" ht="18" customHeight="1">
      <c r="A73" s="34" t="s">
        <v>137</v>
      </c>
      <c r="B73" s="37" t="s">
        <v>29</v>
      </c>
      <c r="C73" s="62"/>
      <c r="D73" s="86">
        <v>36</v>
      </c>
      <c r="E73" s="67"/>
      <c r="F73" s="67"/>
      <c r="G73" s="68"/>
      <c r="H73" s="69"/>
      <c r="I73" s="70"/>
      <c r="J73" s="70"/>
      <c r="K73" s="71"/>
      <c r="L73" s="67"/>
      <c r="M73" s="67">
        <v>36</v>
      </c>
      <c r="N73" s="67"/>
      <c r="O73" s="67"/>
      <c r="P73" s="64"/>
      <c r="Q73" s="64"/>
      <c r="R73" s="64"/>
      <c r="S73" s="64"/>
      <c r="T73" s="64"/>
      <c r="U73" s="35"/>
      <c r="Y73" s="85"/>
    </row>
    <row r="74" spans="1:21" s="4" customFormat="1" ht="33.75" customHeight="1">
      <c r="A74" s="35"/>
      <c r="B74" s="61"/>
      <c r="C74" s="62"/>
      <c r="D74" s="72"/>
      <c r="E74" s="73"/>
      <c r="F74" s="70"/>
      <c r="G74" s="70"/>
      <c r="H74" s="69"/>
      <c r="I74" s="70"/>
      <c r="J74" s="70"/>
      <c r="K74" s="74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4" s="4" customFormat="1" ht="18" customHeight="1">
      <c r="A75" s="34"/>
      <c r="B75" s="77" t="s">
        <v>211</v>
      </c>
      <c r="C75" s="78"/>
      <c r="D75" s="72">
        <f>D36+D31+D24</f>
        <v>5558</v>
      </c>
      <c r="E75" s="66">
        <f>E56+E37+E31+E24</f>
        <v>1634</v>
      </c>
      <c r="F75" s="63">
        <f>F36+F31+F24</f>
        <v>3096</v>
      </c>
      <c r="G75" s="63">
        <f>G36+G31+G24</f>
        <v>961</v>
      </c>
      <c r="H75" s="79"/>
      <c r="I75" s="63">
        <f>I11+I12+I13+I14+I15+I16+I17+I18+I19+I20+I21+I22</f>
        <v>576</v>
      </c>
      <c r="J75" s="63">
        <f>J10</f>
        <v>828</v>
      </c>
      <c r="K75" s="35">
        <f>K26+K27+K28+K32+K33+K38+K39+K40+K43</f>
        <v>576</v>
      </c>
      <c r="L75" s="63">
        <f>L27+L28+L33+L39+L40+L41+L44+L51+L61+L70+L71</f>
        <v>720</v>
      </c>
      <c r="M75" s="63">
        <f>M72+M73</f>
        <v>108</v>
      </c>
      <c r="N75" s="63">
        <f>N27+N28+N34+N41+N46+N58+N61</f>
        <v>432</v>
      </c>
      <c r="O75" s="63">
        <f>O64+O63+O59</f>
        <v>162</v>
      </c>
      <c r="P75" s="63">
        <f>P27+P28+P42+P46+P48+P49+P50+P53+P54+P61+P66</f>
        <v>684</v>
      </c>
      <c r="Q75" s="63">
        <f>Q64+Q63</f>
        <v>162</v>
      </c>
      <c r="R75" s="63">
        <f>R66+R62+R61+R45+R28+R27+R25</f>
        <v>324</v>
      </c>
      <c r="S75" s="63">
        <f>S68+S67+S64+S63</f>
        <v>288</v>
      </c>
      <c r="T75" s="63">
        <f>T62+T61+T52+T47+T29+T28+T27+T25</f>
        <v>360</v>
      </c>
      <c r="U75" s="35">
        <f>U64</f>
        <v>108</v>
      </c>
      <c r="X75" s="85"/>
    </row>
    <row r="76" spans="1:25" ht="15">
      <c r="A76" s="34"/>
      <c r="B76" s="80" t="s">
        <v>0</v>
      </c>
      <c r="C76" s="35"/>
      <c r="D76" s="82">
        <f>D75+D10</f>
        <v>7664</v>
      </c>
      <c r="E76" s="82">
        <f>E75+E10</f>
        <v>2336</v>
      </c>
      <c r="F76" s="81">
        <f>F75+F10</f>
        <v>4500</v>
      </c>
      <c r="G76" s="81">
        <f>G75+G10</f>
        <v>1389</v>
      </c>
      <c r="H76" s="84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Y76" s="16"/>
    </row>
    <row r="77" spans="1:25" ht="15">
      <c r="A77" s="56" t="s">
        <v>93</v>
      </c>
      <c r="B77" s="42" t="s">
        <v>94</v>
      </c>
      <c r="C77" s="34"/>
      <c r="D77" s="38"/>
      <c r="E77" s="38">
        <f>F77*0.5</f>
        <v>0</v>
      </c>
      <c r="F77" s="38"/>
      <c r="G77" s="59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 t="s">
        <v>155</v>
      </c>
      <c r="Y77" s="16"/>
    </row>
    <row r="78" spans="1:21" ht="15">
      <c r="A78" s="34" t="s">
        <v>56</v>
      </c>
      <c r="B78" s="37" t="s">
        <v>57</v>
      </c>
      <c r="C78" s="34"/>
      <c r="D78" s="38"/>
      <c r="E78" s="38">
        <f>F78*0.5</f>
        <v>0</v>
      </c>
      <c r="F78" s="38"/>
      <c r="G78" s="59"/>
      <c r="H78" s="39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 t="s">
        <v>212</v>
      </c>
    </row>
    <row r="79" spans="1:21" ht="15">
      <c r="A79" s="34"/>
      <c r="B79" s="37"/>
      <c r="C79" s="34"/>
      <c r="D79" s="38"/>
      <c r="E79" s="38">
        <f>F79*0.5</f>
        <v>0</v>
      </c>
      <c r="F79" s="38"/>
      <c r="G79" s="59"/>
      <c r="H79" s="39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ht="15">
      <c r="A80" s="34"/>
      <c r="B80" s="37" t="s">
        <v>58</v>
      </c>
      <c r="C80" s="34"/>
      <c r="D80" s="38"/>
      <c r="E80" s="38"/>
      <c r="F80" s="38"/>
      <c r="G80" s="59"/>
      <c r="H80" s="39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1:24" ht="15">
      <c r="A81" s="17" t="s">
        <v>210</v>
      </c>
      <c r="B81" s="18"/>
      <c r="C81" s="19"/>
      <c r="D81" s="20"/>
      <c r="E81" s="106" t="s">
        <v>0</v>
      </c>
      <c r="F81" s="100" t="s">
        <v>83</v>
      </c>
      <c r="G81" s="101"/>
      <c r="H81" s="102"/>
      <c r="I81" s="38">
        <f>I75</f>
        <v>576</v>
      </c>
      <c r="J81" s="38">
        <f>J75</f>
        <v>828</v>
      </c>
      <c r="K81" s="38">
        <f>K75</f>
        <v>576</v>
      </c>
      <c r="L81" s="38">
        <f>L75</f>
        <v>720</v>
      </c>
      <c r="M81" s="38"/>
      <c r="N81" s="38">
        <f>N75</f>
        <v>432</v>
      </c>
      <c r="O81" s="38"/>
      <c r="P81" s="38">
        <f>P75</f>
        <v>684</v>
      </c>
      <c r="Q81" s="38"/>
      <c r="R81" s="38">
        <f>R75</f>
        <v>324</v>
      </c>
      <c r="S81" s="38"/>
      <c r="T81" s="38">
        <f>T75</f>
        <v>360</v>
      </c>
      <c r="U81" s="38"/>
      <c r="X81" s="16"/>
    </row>
    <row r="82" spans="1:22" ht="15">
      <c r="A82" s="21" t="s">
        <v>84</v>
      </c>
      <c r="B82" s="22"/>
      <c r="C82" s="23"/>
      <c r="D82" s="24"/>
      <c r="E82" s="107"/>
      <c r="F82" s="100" t="s">
        <v>85</v>
      </c>
      <c r="G82" s="101"/>
      <c r="H82" s="102"/>
      <c r="I82" s="38"/>
      <c r="J82" s="38"/>
      <c r="K82" s="38">
        <f>K59+K63+K67+K72</f>
        <v>0</v>
      </c>
      <c r="L82" s="38">
        <f>L59+L63+L67+L72</f>
        <v>0</v>
      </c>
      <c r="M82" s="38">
        <f>M59+M63+M67+M72</f>
        <v>72</v>
      </c>
      <c r="N82" s="38">
        <f>N59+N63+N67+N72</f>
        <v>0</v>
      </c>
      <c r="O82" s="38">
        <v>72</v>
      </c>
      <c r="P82" s="38">
        <f>P59+P63+P67+P72</f>
        <v>0</v>
      </c>
      <c r="Q82" s="38">
        <v>126</v>
      </c>
      <c r="R82" s="38">
        <f>R59+R63+R67+R72</f>
        <v>0</v>
      </c>
      <c r="S82" s="38">
        <f>S59+S63+S67+S72</f>
        <v>108</v>
      </c>
      <c r="T82" s="38">
        <f>T59+T63+T67+T72</f>
        <v>0</v>
      </c>
      <c r="U82" s="38">
        <v>0</v>
      </c>
      <c r="V82" s="3"/>
    </row>
    <row r="83" spans="1:21" ht="15">
      <c r="A83" s="25" t="s">
        <v>86</v>
      </c>
      <c r="B83" s="22"/>
      <c r="C83" s="23"/>
      <c r="D83" s="24"/>
      <c r="E83" s="107"/>
      <c r="F83" s="110" t="s">
        <v>87</v>
      </c>
      <c r="G83" s="110"/>
      <c r="H83" s="110"/>
      <c r="I83" s="94"/>
      <c r="J83" s="94"/>
      <c r="K83" s="94"/>
      <c r="L83" s="94"/>
      <c r="M83" s="94">
        <v>36</v>
      </c>
      <c r="N83" s="94"/>
      <c r="O83" s="94">
        <v>90</v>
      </c>
      <c r="P83" s="94"/>
      <c r="Q83" s="94">
        <v>36</v>
      </c>
      <c r="R83" s="94"/>
      <c r="S83" s="94">
        <f>S68+S64</f>
        <v>180</v>
      </c>
      <c r="T83" s="31"/>
      <c r="U83" s="115" t="s">
        <v>229</v>
      </c>
    </row>
    <row r="84" spans="1:21" ht="15">
      <c r="A84" s="25" t="s">
        <v>88</v>
      </c>
      <c r="B84" s="22"/>
      <c r="C84" s="23"/>
      <c r="D84" s="24"/>
      <c r="E84" s="107"/>
      <c r="F84" s="110"/>
      <c r="G84" s="110"/>
      <c r="H84" s="110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31"/>
      <c r="U84" s="116"/>
    </row>
    <row r="85" spans="1:21" ht="15">
      <c r="A85" s="25" t="s">
        <v>151</v>
      </c>
      <c r="B85" s="22"/>
      <c r="C85" s="23"/>
      <c r="D85" s="24"/>
      <c r="E85" s="107"/>
      <c r="F85" s="110"/>
      <c r="G85" s="110"/>
      <c r="H85" s="110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31"/>
      <c r="U85" s="116"/>
    </row>
    <row r="86" spans="1:21" ht="15">
      <c r="A86" s="25" t="s">
        <v>152</v>
      </c>
      <c r="B86" s="22"/>
      <c r="C86" s="23"/>
      <c r="D86" s="24"/>
      <c r="E86" s="107"/>
      <c r="F86" s="110"/>
      <c r="G86" s="110"/>
      <c r="H86" s="110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31"/>
      <c r="U86" s="117"/>
    </row>
    <row r="87" spans="1:21" ht="15">
      <c r="A87" s="21"/>
      <c r="B87" s="26"/>
      <c r="C87" s="23"/>
      <c r="D87" s="24"/>
      <c r="E87" s="107"/>
      <c r="F87" s="111" t="s">
        <v>89</v>
      </c>
      <c r="G87" s="112"/>
      <c r="H87" s="113"/>
      <c r="I87" s="38"/>
      <c r="J87" s="38"/>
      <c r="K87" s="38">
        <v>2</v>
      </c>
      <c r="L87" s="38">
        <v>2</v>
      </c>
      <c r="M87" s="38"/>
      <c r="N87" s="38">
        <v>1</v>
      </c>
      <c r="O87" s="38"/>
      <c r="P87" s="38">
        <v>1</v>
      </c>
      <c r="Q87" s="38"/>
      <c r="R87" s="38">
        <v>0</v>
      </c>
      <c r="S87" s="38"/>
      <c r="T87" s="38">
        <v>2</v>
      </c>
      <c r="U87" s="38"/>
    </row>
    <row r="88" spans="1:21" ht="15">
      <c r="A88" s="21" t="s">
        <v>90</v>
      </c>
      <c r="B88" s="26"/>
      <c r="C88" s="23"/>
      <c r="D88" s="24"/>
      <c r="E88" s="107"/>
      <c r="F88" s="100" t="s">
        <v>91</v>
      </c>
      <c r="G88" s="101"/>
      <c r="H88" s="102"/>
      <c r="I88" s="38"/>
      <c r="J88" s="38"/>
      <c r="K88" s="38">
        <v>4</v>
      </c>
      <c r="L88" s="38">
        <v>6</v>
      </c>
      <c r="M88" s="38"/>
      <c r="N88" s="38">
        <v>3</v>
      </c>
      <c r="O88" s="38"/>
      <c r="P88" s="38">
        <v>7</v>
      </c>
      <c r="Q88" s="38"/>
      <c r="R88" s="38">
        <v>4</v>
      </c>
      <c r="S88" s="38"/>
      <c r="T88" s="38">
        <v>6</v>
      </c>
      <c r="U88" s="38"/>
    </row>
    <row r="89" spans="1:21" ht="15">
      <c r="A89" s="27"/>
      <c r="B89" s="28"/>
      <c r="C89" s="29"/>
      <c r="D89" s="30"/>
      <c r="E89" s="108"/>
      <c r="F89" s="100" t="s">
        <v>92</v>
      </c>
      <c r="G89" s="101"/>
      <c r="H89" s="102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3" ht="15">
      <c r="A90" s="7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76"/>
      <c r="V90" s="3"/>
      <c r="W90" s="3"/>
    </row>
    <row r="91" spans="1:23" ht="15">
      <c r="A91" s="75"/>
      <c r="B91" s="31" t="s">
        <v>194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76"/>
      <c r="V91" s="3"/>
      <c r="W91" s="3"/>
    </row>
    <row r="92" spans="1:23" ht="19.5" customHeight="1">
      <c r="A92" s="75"/>
      <c r="B92" s="31" t="s">
        <v>195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 t="s">
        <v>150</v>
      </c>
      <c r="T92" s="31"/>
      <c r="U92" s="76"/>
      <c r="V92" s="3"/>
      <c r="W92" s="3"/>
    </row>
    <row r="93" spans="1:23" ht="15">
      <c r="A93" s="75"/>
      <c r="B93" s="31" t="s">
        <v>196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76"/>
      <c r="V93" s="3"/>
      <c r="W93" s="3"/>
    </row>
    <row r="94" spans="1:23" ht="15">
      <c r="A94" s="75"/>
      <c r="B94" s="31" t="s">
        <v>197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76"/>
      <c r="V94" s="3"/>
      <c r="W94" s="3"/>
    </row>
    <row r="95" spans="1:23" ht="15">
      <c r="A95" s="75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76"/>
      <c r="V95" s="3"/>
      <c r="W95" s="3"/>
    </row>
    <row r="96" spans="22:23" ht="12.75">
      <c r="V96" s="3"/>
      <c r="W96" s="3"/>
    </row>
    <row r="97" spans="3:23" ht="12.75">
      <c r="C97" s="1" t="s">
        <v>150</v>
      </c>
      <c r="V97" s="3"/>
      <c r="W97" s="3"/>
    </row>
    <row r="98" spans="3:23" ht="12.75">
      <c r="C98" s="16"/>
      <c r="V98" s="3"/>
      <c r="W98" s="3"/>
    </row>
    <row r="99" spans="22:23" ht="12.75">
      <c r="V99" s="3"/>
      <c r="W99" s="3"/>
    </row>
    <row r="100" spans="22:23" ht="12.75">
      <c r="V100" s="3"/>
      <c r="W100" s="3"/>
    </row>
    <row r="101" spans="22:23" ht="12.75">
      <c r="V101" s="3"/>
      <c r="W101" s="3"/>
    </row>
    <row r="102" spans="22:23" ht="12.75">
      <c r="V102" s="3"/>
      <c r="W102" s="3"/>
    </row>
    <row r="103" spans="22:23" ht="12.75">
      <c r="V103" s="3"/>
      <c r="W103" s="3"/>
    </row>
    <row r="104" spans="22:23" ht="12.75">
      <c r="V104" s="3"/>
      <c r="W104" s="3"/>
    </row>
    <row r="105" spans="22:23" ht="12.75">
      <c r="V105" s="3"/>
      <c r="W105" s="3"/>
    </row>
    <row r="106" spans="22:23" ht="12.75">
      <c r="V106" s="3"/>
      <c r="W106" s="3"/>
    </row>
    <row r="107" spans="22:23" ht="12.75">
      <c r="V107" s="3"/>
      <c r="W107" s="3"/>
    </row>
  </sheetData>
  <sheetProtection/>
  <mergeCells count="36">
    <mergeCell ref="V2:AB2"/>
    <mergeCell ref="F83:H86"/>
    <mergeCell ref="F87:H87"/>
    <mergeCell ref="F81:H81"/>
    <mergeCell ref="F88:H88"/>
    <mergeCell ref="A2:U2"/>
    <mergeCell ref="I7:U7"/>
    <mergeCell ref="U83:U86"/>
    <mergeCell ref="S83:S86"/>
    <mergeCell ref="N8:Q8"/>
    <mergeCell ref="D7:H7"/>
    <mergeCell ref="M83:M86"/>
    <mergeCell ref="J83:J86"/>
    <mergeCell ref="K83:K86"/>
    <mergeCell ref="K8:M8"/>
    <mergeCell ref="E81:E89"/>
    <mergeCell ref="P83:P86"/>
    <mergeCell ref="R8:U8"/>
    <mergeCell ref="Q83:Q86"/>
    <mergeCell ref="N83:N86"/>
    <mergeCell ref="I8:J8"/>
    <mergeCell ref="F89:H89"/>
    <mergeCell ref="I83:I86"/>
    <mergeCell ref="F82:H82"/>
    <mergeCell ref="L83:L86"/>
    <mergeCell ref="O83:O86"/>
    <mergeCell ref="A1:T1"/>
    <mergeCell ref="A3:T3"/>
    <mergeCell ref="A7:A9"/>
    <mergeCell ref="B7:B9"/>
    <mergeCell ref="C7:C9"/>
    <mergeCell ref="R83:R86"/>
    <mergeCell ref="A4:T4"/>
    <mergeCell ref="D8:D9"/>
    <mergeCell ref="E8:E9"/>
    <mergeCell ref="F8:H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"/>
  <sheetViews>
    <sheetView zoomScale="90" zoomScaleNormal="90" zoomScalePageLayoutView="0" workbookViewId="0" topLeftCell="A4">
      <selection activeCell="H28" sqref="H28"/>
    </sheetView>
  </sheetViews>
  <sheetFormatPr defaultColWidth="9.00390625" defaultRowHeight="12.75"/>
  <cols>
    <col min="2" max="2" width="24.625" style="0" customWidth="1"/>
    <col min="3" max="3" width="16.625" style="0" customWidth="1"/>
    <col min="4" max="4" width="15.875" style="0" customWidth="1"/>
    <col min="5" max="5" width="14.75390625" style="0" customWidth="1"/>
    <col min="6" max="6" width="15.75390625" style="0" customWidth="1"/>
    <col min="7" max="7" width="15.125" style="0" customWidth="1"/>
    <col min="8" max="8" width="16.875" style="0" customWidth="1"/>
    <col min="9" max="9" width="25.00390625" style="0" customWidth="1"/>
  </cols>
  <sheetData>
    <row r="1" spans="1:64" ht="20.25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</row>
    <row r="2" spans="1:64" ht="20.2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20.25">
      <c r="A3" s="118" t="s">
        <v>25</v>
      </c>
      <c r="B3" s="118"/>
      <c r="C3" s="118"/>
      <c r="D3" s="118"/>
      <c r="E3" s="118"/>
      <c r="F3" s="118"/>
      <c r="G3" s="118"/>
      <c r="H3" s="118"/>
      <c r="I3" s="11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30">
      <c r="A4" s="118" t="s">
        <v>105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30">
      <c r="A5" s="118" t="s">
        <v>111</v>
      </c>
      <c r="B5" s="118"/>
      <c r="C5" s="118"/>
      <c r="D5" s="118"/>
      <c r="E5" s="118"/>
      <c r="F5" s="118"/>
      <c r="G5" s="118"/>
      <c r="H5" s="118"/>
      <c r="I5" s="118"/>
      <c r="J5" s="11"/>
      <c r="K5" s="11"/>
      <c r="L5" s="11"/>
      <c r="M5" s="11"/>
      <c r="N5" s="11"/>
      <c r="O5" s="11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20.25">
      <c r="A6" s="118" t="s">
        <v>112</v>
      </c>
      <c r="B6" s="118"/>
      <c r="C6" s="118"/>
      <c r="D6" s="118"/>
      <c r="E6" s="118"/>
      <c r="F6" s="118"/>
      <c r="G6" s="118"/>
      <c r="H6" s="118"/>
      <c r="I6" s="11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20.25">
      <c r="A7" s="118" t="s">
        <v>209</v>
      </c>
      <c r="B7" s="118"/>
      <c r="C7" s="118"/>
      <c r="D7" s="118"/>
      <c r="E7" s="118"/>
      <c r="F7" s="118"/>
      <c r="G7" s="118"/>
      <c r="H7" s="118"/>
      <c r="I7" s="11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2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ht="13.5" thickBot="1"/>
    <row r="10" spans="1:9" ht="13.5" thickBot="1">
      <c r="A10" s="119" t="s">
        <v>95</v>
      </c>
      <c r="B10" s="119" t="s">
        <v>96</v>
      </c>
      <c r="C10" s="119" t="s">
        <v>23</v>
      </c>
      <c r="D10" s="122" t="s">
        <v>29</v>
      </c>
      <c r="E10" s="123"/>
      <c r="F10" s="119" t="s">
        <v>30</v>
      </c>
      <c r="G10" s="119" t="s">
        <v>57</v>
      </c>
      <c r="H10" s="119" t="s">
        <v>24</v>
      </c>
      <c r="I10" s="119" t="s">
        <v>97</v>
      </c>
    </row>
    <row r="11" spans="1:9" ht="12.75">
      <c r="A11" s="120"/>
      <c r="B11" s="120"/>
      <c r="C11" s="120"/>
      <c r="D11" s="119" t="s">
        <v>98</v>
      </c>
      <c r="E11" s="5" t="s">
        <v>99</v>
      </c>
      <c r="F11" s="120"/>
      <c r="G11" s="120"/>
      <c r="H11" s="120"/>
      <c r="I11" s="120"/>
    </row>
    <row r="12" spans="1:9" ht="13.5" thickBot="1">
      <c r="A12" s="121"/>
      <c r="B12" s="121"/>
      <c r="C12" s="121"/>
      <c r="D12" s="121"/>
      <c r="E12" s="6" t="s">
        <v>100</v>
      </c>
      <c r="F12" s="121"/>
      <c r="G12" s="121"/>
      <c r="H12" s="121"/>
      <c r="I12" s="121"/>
    </row>
    <row r="13" spans="1:9" ht="19.5" thickBot="1">
      <c r="A13" s="7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</row>
    <row r="14" spans="1:9" ht="19.5" thickBot="1">
      <c r="A14" s="8" t="s">
        <v>101</v>
      </c>
      <c r="B14" s="12">
        <v>39</v>
      </c>
      <c r="C14" s="12"/>
      <c r="D14" s="12"/>
      <c r="E14" s="12"/>
      <c r="F14" s="12">
        <v>2</v>
      </c>
      <c r="G14" s="12" t="s">
        <v>110</v>
      </c>
      <c r="H14" s="12">
        <v>11</v>
      </c>
      <c r="I14" s="12">
        <f>B14+C14+F14+H14+D14</f>
        <v>52</v>
      </c>
    </row>
    <row r="15" spans="1:9" ht="19.5" thickBot="1">
      <c r="A15" s="8" t="s">
        <v>102</v>
      </c>
      <c r="B15" s="12">
        <v>36</v>
      </c>
      <c r="C15" s="12">
        <v>2</v>
      </c>
      <c r="D15" s="12">
        <v>1</v>
      </c>
      <c r="E15" s="12" t="s">
        <v>110</v>
      </c>
      <c r="F15" s="12">
        <v>2</v>
      </c>
      <c r="G15" s="12" t="s">
        <v>110</v>
      </c>
      <c r="H15" s="12">
        <v>11</v>
      </c>
      <c r="I15" s="12">
        <f>B15+C15+F15+H15+D15</f>
        <v>52</v>
      </c>
    </row>
    <row r="16" spans="1:9" ht="19.5" thickBot="1">
      <c r="A16" s="8" t="s">
        <v>103</v>
      </c>
      <c r="B16" s="12">
        <v>31</v>
      </c>
      <c r="C16" s="12">
        <v>5.5</v>
      </c>
      <c r="D16" s="12">
        <v>3.5</v>
      </c>
      <c r="E16" s="12" t="s">
        <v>110</v>
      </c>
      <c r="F16" s="12">
        <v>2</v>
      </c>
      <c r="G16" s="12" t="s">
        <v>110</v>
      </c>
      <c r="H16" s="12">
        <v>10</v>
      </c>
      <c r="I16" s="12">
        <f>B16+C16+F16+H16+D16</f>
        <v>52</v>
      </c>
    </row>
    <row r="17" spans="1:9" ht="19.5" thickBot="1">
      <c r="A17" s="8" t="s">
        <v>104</v>
      </c>
      <c r="B17" s="12">
        <v>19</v>
      </c>
      <c r="C17" s="12">
        <v>2</v>
      </c>
      <c r="D17" s="12">
        <v>9</v>
      </c>
      <c r="E17" s="12">
        <v>4</v>
      </c>
      <c r="F17" s="12">
        <v>1</v>
      </c>
      <c r="G17" s="12">
        <v>6</v>
      </c>
      <c r="H17" s="12">
        <v>2</v>
      </c>
      <c r="I17" s="12">
        <f>SUM(B17:H17)</f>
        <v>43</v>
      </c>
    </row>
    <row r="18" spans="1:9" ht="19.5" thickBot="1">
      <c r="A18" s="7" t="s">
        <v>0</v>
      </c>
      <c r="B18" s="12">
        <f aca="true" t="shared" si="0" ref="B18:G18">SUM(B14:B17)</f>
        <v>125</v>
      </c>
      <c r="C18" s="12">
        <f t="shared" si="0"/>
        <v>9.5</v>
      </c>
      <c r="D18" s="12">
        <f t="shared" si="0"/>
        <v>13.5</v>
      </c>
      <c r="E18" s="12">
        <f t="shared" si="0"/>
        <v>4</v>
      </c>
      <c r="F18" s="12">
        <f t="shared" si="0"/>
        <v>7</v>
      </c>
      <c r="G18" s="12">
        <f t="shared" si="0"/>
        <v>6</v>
      </c>
      <c r="H18" s="12">
        <f>SUM(H14:H17)</f>
        <v>34</v>
      </c>
      <c r="I18" s="12">
        <f>SUM(I15:I17)+I14</f>
        <v>199</v>
      </c>
    </row>
  </sheetData>
  <sheetProtection/>
  <mergeCells count="17">
    <mergeCell ref="A4:I4"/>
    <mergeCell ref="A1:I1"/>
    <mergeCell ref="A2:I2"/>
    <mergeCell ref="A3:I3"/>
    <mergeCell ref="A6:I6"/>
    <mergeCell ref="J4:P4"/>
    <mergeCell ref="A5:I5"/>
    <mergeCell ref="A7:I7"/>
    <mergeCell ref="H10:H12"/>
    <mergeCell ref="I10:I12"/>
    <mergeCell ref="D11:D12"/>
    <mergeCell ref="A10:A12"/>
    <mergeCell ref="B10:B12"/>
    <mergeCell ref="C10:C12"/>
    <mergeCell ref="D10:E10"/>
    <mergeCell ref="F10:F12"/>
    <mergeCell ref="G10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Tarasova</cp:lastModifiedBy>
  <cp:lastPrinted>2014-03-24T06:22:06Z</cp:lastPrinted>
  <dcterms:created xsi:type="dcterms:W3CDTF">2010-11-07T13:39:05Z</dcterms:created>
  <dcterms:modified xsi:type="dcterms:W3CDTF">2014-09-15T06:36:40Z</dcterms:modified>
  <cp:category/>
  <cp:version/>
  <cp:contentType/>
  <cp:contentStatus/>
</cp:coreProperties>
</file>